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nda\Documents\Fire\Board Meetings\2020-2021 board meetings\"/>
    </mc:Choice>
  </mc:AlternateContent>
  <xr:revisionPtr revIDLastSave="0" documentId="13_ncr:1_{388C2937-626E-44B9-A83D-DD51453D7238}" xr6:coauthVersionLast="46" xr6:coauthVersionMax="46" xr10:uidLastSave="{00000000-0000-0000-0000-000000000000}"/>
  <bookViews>
    <workbookView xWindow="-108" yWindow="-108" windowWidth="23256" windowHeight="12576" xr2:uid="{5011B56E-6119-4A97-AF88-1F5DACA50C45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Sheet1!$A:$F,Sheet1!$1:$2</definedName>
    <definedName name="QB_COLUMN_290" localSheetId="0" hidden="1">Sheet1!$BC$1</definedName>
    <definedName name="QB_COLUMN_59201" localSheetId="0" hidden="1">Sheet1!$G$2</definedName>
    <definedName name="QB_COLUMN_592010" localSheetId="0" hidden="1">Sheet1!$AQ$2</definedName>
    <definedName name="QB_COLUMN_592011" localSheetId="0" hidden="1">Sheet1!$AU$2</definedName>
    <definedName name="QB_COLUMN_592012" localSheetId="0" hidden="1">Sheet1!$AY$2</definedName>
    <definedName name="QB_COLUMN_59202" localSheetId="0" hidden="1">Sheet1!$K$2</definedName>
    <definedName name="QB_COLUMN_59203" localSheetId="0" hidden="1">Sheet1!$O$2</definedName>
    <definedName name="QB_COLUMN_59204" localSheetId="0" hidden="1">Sheet1!$S$2</definedName>
    <definedName name="QB_COLUMN_59205" localSheetId="0" hidden="1">Sheet1!$W$2</definedName>
    <definedName name="QB_COLUMN_59206" localSheetId="0" hidden="1">Sheet1!$AA$2</definedName>
    <definedName name="QB_COLUMN_59207" localSheetId="0" hidden="1">Sheet1!$AE$2</definedName>
    <definedName name="QB_COLUMN_59208" localSheetId="0" hidden="1">Sheet1!$AI$2</definedName>
    <definedName name="QB_COLUMN_59209" localSheetId="0" hidden="1">Sheet1!$AM$2</definedName>
    <definedName name="QB_COLUMN_59300" localSheetId="0" hidden="1">Sheet1!$BC$2</definedName>
    <definedName name="QB_COLUMN_63620" localSheetId="0" hidden="1">Sheet1!$BE$2</definedName>
    <definedName name="QB_COLUMN_63621" localSheetId="0" hidden="1">Sheet1!$I$2</definedName>
    <definedName name="QB_COLUMN_636210" localSheetId="0" hidden="1">Sheet1!$AS$2</definedName>
    <definedName name="QB_COLUMN_636211" localSheetId="0" hidden="1">Sheet1!$AW$2</definedName>
    <definedName name="QB_COLUMN_636212" localSheetId="0" hidden="1">Sheet1!$BA$2</definedName>
    <definedName name="QB_COLUMN_63622" localSheetId="0" hidden="1">Sheet1!$M$2</definedName>
    <definedName name="QB_COLUMN_63623" localSheetId="0" hidden="1">Sheet1!$Q$2</definedName>
    <definedName name="QB_COLUMN_63624" localSheetId="0" hidden="1">Sheet1!$U$2</definedName>
    <definedName name="QB_COLUMN_63625" localSheetId="0" hidden="1">Sheet1!$Y$2</definedName>
    <definedName name="QB_COLUMN_63626" localSheetId="0" hidden="1">Sheet1!$AC$2</definedName>
    <definedName name="QB_COLUMN_63627" localSheetId="0" hidden="1">Sheet1!$AG$2</definedName>
    <definedName name="QB_COLUMN_63628" localSheetId="0" hidden="1">Sheet1!$AK$2</definedName>
    <definedName name="QB_COLUMN_63629" localSheetId="0" hidden="1">Sheet1!$AO$2</definedName>
    <definedName name="QB_COLUMN_64430" localSheetId="0" hidden="1">Sheet1!$BF$2</definedName>
    <definedName name="QB_COLUMN_64431" localSheetId="0" hidden="1">Sheet1!$J$2</definedName>
    <definedName name="QB_COLUMN_644310" localSheetId="0" hidden="1">Sheet1!$AT$2</definedName>
    <definedName name="QB_COLUMN_644311" localSheetId="0" hidden="1">Sheet1!$AX$2</definedName>
    <definedName name="QB_COLUMN_644312" localSheetId="0" hidden="1">Sheet1!$BB$2</definedName>
    <definedName name="QB_COLUMN_64432" localSheetId="0" hidden="1">Sheet1!$N$2</definedName>
    <definedName name="QB_COLUMN_64433" localSheetId="0" hidden="1">Sheet1!$R$2</definedName>
    <definedName name="QB_COLUMN_64434" localSheetId="0" hidden="1">Sheet1!$V$2</definedName>
    <definedName name="QB_COLUMN_64435" localSheetId="0" hidden="1">Sheet1!$Z$2</definedName>
    <definedName name="QB_COLUMN_64436" localSheetId="0" hidden="1">Sheet1!$AD$2</definedName>
    <definedName name="QB_COLUMN_64437" localSheetId="0" hidden="1">Sheet1!$AH$2</definedName>
    <definedName name="QB_COLUMN_64438" localSheetId="0" hidden="1">Sheet1!$AL$2</definedName>
    <definedName name="QB_COLUMN_64439" localSheetId="0" hidden="1">Sheet1!$AP$2</definedName>
    <definedName name="QB_COLUMN_76211" localSheetId="0" hidden="1">Sheet1!$H$2</definedName>
    <definedName name="QB_COLUMN_762110" localSheetId="0" hidden="1">Sheet1!$AR$2</definedName>
    <definedName name="QB_COLUMN_762111" localSheetId="0" hidden="1">Sheet1!$AV$2</definedName>
    <definedName name="QB_COLUMN_762112" localSheetId="0" hidden="1">Sheet1!$AZ$2</definedName>
    <definedName name="QB_COLUMN_76212" localSheetId="0" hidden="1">Sheet1!$L$2</definedName>
    <definedName name="QB_COLUMN_76213" localSheetId="0" hidden="1">Sheet1!$P$2</definedName>
    <definedName name="QB_COLUMN_76214" localSheetId="0" hidden="1">Sheet1!$T$2</definedName>
    <definedName name="QB_COLUMN_76215" localSheetId="0" hidden="1">Sheet1!$X$2</definedName>
    <definedName name="QB_COLUMN_76216" localSheetId="0" hidden="1">Sheet1!$AB$2</definedName>
    <definedName name="QB_COLUMN_76217" localSheetId="0" hidden="1">Sheet1!$AF$2</definedName>
    <definedName name="QB_COLUMN_76218" localSheetId="0" hidden="1">Sheet1!$AJ$2</definedName>
    <definedName name="QB_COLUMN_76219" localSheetId="0" hidden="1">Sheet1!$AN$2</definedName>
    <definedName name="QB_COLUMN_76310" localSheetId="0" hidden="1">Sheet1!$BD$2</definedName>
    <definedName name="QB_DATA_0" localSheetId="0" hidden="1">Sheet1!$6:$6,Sheet1!$7:$7,Sheet1!$9:$9,Sheet1!$11:$11,Sheet1!$13:$13,Sheet1!$14:$14,Sheet1!$17:$17,Sheet1!$18:$18,Sheet1!$21:$21,Sheet1!$22:$22,Sheet1!$23:$23,Sheet1!$24:$24,Sheet1!$25:$25,Sheet1!$26:$26,Sheet1!$28:$28,Sheet1!$29:$29</definedName>
    <definedName name="QB_DATA_1" localSheetId="0" hidden="1">Sheet1!$31:$31,Sheet1!$32:$32,Sheet1!$33:$33,Sheet1!$34:$34,Sheet1!$36:$36,Sheet1!$37:$37,Sheet1!$39:$39,Sheet1!$40:$40,Sheet1!$41:$41,Sheet1!$43:$43,Sheet1!$46:$46,Sheet1!$47:$47,Sheet1!$48:$48,Sheet1!$49:$49,Sheet1!$50:$50,Sheet1!$51:$51</definedName>
    <definedName name="QB_DATA_2" localSheetId="0" hidden="1">Sheet1!$52:$52,Sheet1!$53:$53,Sheet1!$54:$54,Sheet1!$57:$57,Sheet1!$58:$58,Sheet1!$61:$61,Sheet1!$62:$62,Sheet1!$65:$65,Sheet1!$68:$68,Sheet1!$69:$69,Sheet1!$70:$70,Sheet1!$73:$73,Sheet1!$79:$79</definedName>
    <definedName name="QB_FORMULA_0" localSheetId="0" hidden="1">Sheet1!$I$6,Sheet1!$J$6,Sheet1!$M$6,Sheet1!$N$6,Sheet1!$Q$6,Sheet1!$R$6,Sheet1!$U$6,Sheet1!$V$6,Sheet1!$Y$6,Sheet1!$Z$6,Sheet1!$AC$6,Sheet1!$AD$6,Sheet1!$BC$6,Sheet1!$BD$6,Sheet1!$BE$6,Sheet1!$BF$6</definedName>
    <definedName name="QB_FORMULA_1" localSheetId="0" hidden="1">Sheet1!$I$7,Sheet1!$J$7,Sheet1!$M$7,Sheet1!$N$7,Sheet1!$Q$7,Sheet1!$R$7,Sheet1!$U$7,Sheet1!$V$7,Sheet1!$Y$7,Sheet1!$Z$7,Sheet1!$AC$7,Sheet1!$AD$7,Sheet1!$BC$7,Sheet1!$BD$7,Sheet1!$BE$7,Sheet1!$BF$7</definedName>
    <definedName name="QB_FORMULA_10" localSheetId="0" hidden="1">Sheet1!$R$16,Sheet1!$S$16,Sheet1!$T$16,Sheet1!$U$16,Sheet1!$V$16,Sheet1!$W$16,Sheet1!$X$16,Sheet1!$Y$16,Sheet1!$Z$16,Sheet1!$AA$16,Sheet1!$AB$16,Sheet1!$AC$16,Sheet1!$AD$16,Sheet1!$AE$16,Sheet1!$AI$16,Sheet1!$AM$16</definedName>
    <definedName name="QB_FORMULA_11" localSheetId="0" hidden="1">Sheet1!$AQ$16,Sheet1!$AU$16,Sheet1!$AY$16,Sheet1!$BC$16,Sheet1!$BD$16,Sheet1!$BE$16,Sheet1!$BF$16,Sheet1!$I$17,Sheet1!$J$17,Sheet1!$M$17,Sheet1!$N$17,Sheet1!$Q$17,Sheet1!$R$17,Sheet1!$U$17,Sheet1!$V$17,Sheet1!$Y$17</definedName>
    <definedName name="QB_FORMULA_12" localSheetId="0" hidden="1">Sheet1!$Z$17,Sheet1!$AC$17,Sheet1!$AD$17,Sheet1!$BC$17,Sheet1!$BD$17,Sheet1!$BE$17,Sheet1!$BF$17,Sheet1!$BC$18,Sheet1!$G$19,Sheet1!$H$19,Sheet1!$I$19,Sheet1!$J$19,Sheet1!$K$19,Sheet1!$L$19,Sheet1!$M$19,Sheet1!$N$19</definedName>
    <definedName name="QB_FORMULA_13" localSheetId="0" hidden="1">Sheet1!$O$19,Sheet1!$P$19,Sheet1!$Q$19,Sheet1!$R$19,Sheet1!$S$19,Sheet1!$T$19,Sheet1!$U$19,Sheet1!$V$19,Sheet1!$W$19,Sheet1!$X$19,Sheet1!$Y$19,Sheet1!$Z$19,Sheet1!$AA$19,Sheet1!$AB$19,Sheet1!$AC$19,Sheet1!$AD$19</definedName>
    <definedName name="QB_FORMULA_14" localSheetId="0" hidden="1">Sheet1!$AE$19,Sheet1!$AI$19,Sheet1!$AM$19,Sheet1!$AQ$19,Sheet1!$AU$19,Sheet1!$AY$19,Sheet1!$BC$19,Sheet1!$BD$19,Sheet1!$BE$19,Sheet1!$BF$19,Sheet1!$I$21,Sheet1!$J$21,Sheet1!$M$21,Sheet1!$N$21,Sheet1!$Q$21,Sheet1!$R$21</definedName>
    <definedName name="QB_FORMULA_15" localSheetId="0" hidden="1">Sheet1!$U$21,Sheet1!$V$21,Sheet1!$Y$21,Sheet1!$Z$21,Sheet1!$AC$21,Sheet1!$AD$21,Sheet1!$BC$21,Sheet1!$BD$21,Sheet1!$BE$21,Sheet1!$BF$21,Sheet1!$I$22,Sheet1!$J$22,Sheet1!$M$22,Sheet1!$N$22,Sheet1!$Q$22,Sheet1!$R$22</definedName>
    <definedName name="QB_FORMULA_16" localSheetId="0" hidden="1">Sheet1!$U$22,Sheet1!$V$22,Sheet1!$Y$22,Sheet1!$Z$22,Sheet1!$AC$22,Sheet1!$AD$22,Sheet1!$BC$22,Sheet1!$BD$22,Sheet1!$BE$22,Sheet1!$BF$22,Sheet1!$I$23,Sheet1!$J$23,Sheet1!$M$23,Sheet1!$N$23,Sheet1!$Q$23,Sheet1!$R$23</definedName>
    <definedName name="QB_FORMULA_17" localSheetId="0" hidden="1">Sheet1!$U$23,Sheet1!$V$23,Sheet1!$Y$23,Sheet1!$Z$23,Sheet1!$AC$23,Sheet1!$AD$23,Sheet1!$BC$23,Sheet1!$BD$23,Sheet1!$BE$23,Sheet1!$BF$23,Sheet1!$I$24,Sheet1!$J$24,Sheet1!$M$24,Sheet1!$N$24,Sheet1!$Q$24,Sheet1!$R$24</definedName>
    <definedName name="QB_FORMULA_18" localSheetId="0" hidden="1">Sheet1!$U$24,Sheet1!$V$24,Sheet1!$Y$24,Sheet1!$Z$24,Sheet1!$AC$24,Sheet1!$AD$24,Sheet1!$BC$24,Sheet1!$BD$24,Sheet1!$BE$24,Sheet1!$BF$24,Sheet1!$I$25,Sheet1!$J$25,Sheet1!$M$25,Sheet1!$N$25,Sheet1!$Q$25,Sheet1!$R$25</definedName>
    <definedName name="QB_FORMULA_19" localSheetId="0" hidden="1">Sheet1!$U$25,Sheet1!$V$25,Sheet1!$Y$25,Sheet1!$Z$25,Sheet1!$AC$25,Sheet1!$AD$25,Sheet1!$BC$25,Sheet1!$BD$25,Sheet1!$BE$25,Sheet1!$BF$25,Sheet1!$I$26,Sheet1!$J$26,Sheet1!$M$26,Sheet1!$N$26,Sheet1!$Q$26,Sheet1!$R$26</definedName>
    <definedName name="QB_FORMULA_2" localSheetId="0" hidden="1">Sheet1!$G$8,Sheet1!$H$8,Sheet1!$I$8,Sheet1!$J$8,Sheet1!$K$8,Sheet1!$L$8,Sheet1!$M$8,Sheet1!$N$8,Sheet1!$O$8,Sheet1!$P$8,Sheet1!$Q$8,Sheet1!$R$8,Sheet1!$S$8,Sheet1!$T$8,Sheet1!$U$8,Sheet1!$V$8</definedName>
    <definedName name="QB_FORMULA_20" localSheetId="0" hidden="1">Sheet1!$U$26,Sheet1!$V$26,Sheet1!$Y$26,Sheet1!$Z$26,Sheet1!$AC$26,Sheet1!$AD$26,Sheet1!$BC$26,Sheet1!$BD$26,Sheet1!$BE$26,Sheet1!$BF$26,Sheet1!$I$28,Sheet1!$J$28,Sheet1!$M$28,Sheet1!$N$28,Sheet1!$Q$28,Sheet1!$R$28</definedName>
    <definedName name="QB_FORMULA_21" localSheetId="0" hidden="1">Sheet1!$U$28,Sheet1!$V$28,Sheet1!$Y$28,Sheet1!$Z$28,Sheet1!$AC$28,Sheet1!$AD$28,Sheet1!$BC$28,Sheet1!$BD$28,Sheet1!$BE$28,Sheet1!$BF$28,Sheet1!$BC$29,Sheet1!$G$30,Sheet1!$H$30,Sheet1!$I$30,Sheet1!$J$30,Sheet1!$K$30</definedName>
    <definedName name="QB_FORMULA_22" localSheetId="0" hidden="1">Sheet1!$L$30,Sheet1!$M$30,Sheet1!$N$30,Sheet1!$O$30,Sheet1!$P$30,Sheet1!$Q$30,Sheet1!$R$30,Sheet1!$S$30,Sheet1!$T$30,Sheet1!$U$30,Sheet1!$V$30,Sheet1!$W$30,Sheet1!$X$30,Sheet1!$Y$30,Sheet1!$Z$30,Sheet1!$AA$30</definedName>
    <definedName name="QB_FORMULA_23" localSheetId="0" hidden="1">Sheet1!$AB$30,Sheet1!$AC$30,Sheet1!$AD$30,Sheet1!$AE$30,Sheet1!$AI$30,Sheet1!$AM$30,Sheet1!$AQ$30,Sheet1!$AU$30,Sheet1!$AY$30,Sheet1!$BC$30,Sheet1!$BD$30,Sheet1!$BE$30,Sheet1!$BF$30,Sheet1!$I$31,Sheet1!$J$31,Sheet1!$M$31</definedName>
    <definedName name="QB_FORMULA_24" localSheetId="0" hidden="1">Sheet1!$N$31,Sheet1!$Q$31,Sheet1!$R$31,Sheet1!$U$31,Sheet1!$V$31,Sheet1!$Y$31,Sheet1!$Z$31,Sheet1!$AC$31,Sheet1!$AD$31,Sheet1!$BC$31,Sheet1!$BD$31,Sheet1!$BE$31,Sheet1!$BF$31,Sheet1!$I$32,Sheet1!$J$32,Sheet1!$M$32</definedName>
    <definedName name="QB_FORMULA_25" localSheetId="0" hidden="1">Sheet1!$N$32,Sheet1!$Q$32,Sheet1!$R$32,Sheet1!$U$32,Sheet1!$V$32,Sheet1!$Y$32,Sheet1!$Z$32,Sheet1!$AC$32,Sheet1!$AD$32,Sheet1!$BC$32,Sheet1!$BD$32,Sheet1!$BE$32,Sheet1!$BF$32,Sheet1!$I$33,Sheet1!$J$33,Sheet1!$M$33</definedName>
    <definedName name="QB_FORMULA_26" localSheetId="0" hidden="1">Sheet1!$N$33,Sheet1!$Q$33,Sheet1!$R$33,Sheet1!$U$33,Sheet1!$V$33,Sheet1!$Y$33,Sheet1!$Z$33,Sheet1!$AC$33,Sheet1!$AD$33,Sheet1!$BC$33,Sheet1!$BD$33,Sheet1!$BE$33,Sheet1!$BF$33,Sheet1!$I$34,Sheet1!$J$34,Sheet1!$M$34</definedName>
    <definedName name="QB_FORMULA_27" localSheetId="0" hidden="1">Sheet1!$N$34,Sheet1!$Q$34,Sheet1!$R$34,Sheet1!$U$34,Sheet1!$V$34,Sheet1!$Y$34,Sheet1!$Z$34,Sheet1!$AC$34,Sheet1!$AD$34,Sheet1!$BC$34,Sheet1!$BD$34,Sheet1!$BE$34,Sheet1!$BF$34,Sheet1!$BC$36,Sheet1!$I$37,Sheet1!$J$37</definedName>
    <definedName name="QB_FORMULA_28" localSheetId="0" hidden="1">Sheet1!$M$37,Sheet1!$N$37,Sheet1!$Q$37,Sheet1!$R$37,Sheet1!$U$37,Sheet1!$V$37,Sheet1!$Y$37,Sheet1!$Z$37,Sheet1!$AC$37,Sheet1!$AD$37,Sheet1!$BC$37,Sheet1!$BD$37,Sheet1!$BE$37,Sheet1!$BF$37,Sheet1!$G$38,Sheet1!$H$38</definedName>
    <definedName name="QB_FORMULA_29" localSheetId="0" hidden="1">Sheet1!$I$38,Sheet1!$J$38,Sheet1!$K$38,Sheet1!$L$38,Sheet1!$M$38,Sheet1!$N$38,Sheet1!$O$38,Sheet1!$P$38,Sheet1!$Q$38,Sheet1!$R$38,Sheet1!$S$38,Sheet1!$T$38,Sheet1!$U$38,Sheet1!$V$38,Sheet1!$W$38,Sheet1!$X$38</definedName>
    <definedName name="QB_FORMULA_3" localSheetId="0" hidden="1">Sheet1!$W$8,Sheet1!$X$8,Sheet1!$Y$8,Sheet1!$Z$8,Sheet1!$AA$8,Sheet1!$AB$8,Sheet1!$AC$8,Sheet1!$AD$8,Sheet1!$AE$8,Sheet1!$AI$8,Sheet1!$AM$8,Sheet1!$AQ$8,Sheet1!$AU$8,Sheet1!$AY$8,Sheet1!$BC$8,Sheet1!$BD$8</definedName>
    <definedName name="QB_FORMULA_30" localSheetId="0" hidden="1">Sheet1!$Y$38,Sheet1!$Z$38,Sheet1!$AA$38,Sheet1!$AB$38,Sheet1!$AC$38,Sheet1!$AD$38,Sheet1!$AE$38,Sheet1!$AI$38,Sheet1!$AM$38,Sheet1!$AQ$38,Sheet1!$AU$38,Sheet1!$AY$38,Sheet1!$BC$38,Sheet1!$BD$38,Sheet1!$BE$38,Sheet1!$BF$38</definedName>
    <definedName name="QB_FORMULA_31" localSheetId="0" hidden="1">Sheet1!$I$39,Sheet1!$J$39,Sheet1!$M$39,Sheet1!$N$39,Sheet1!$Q$39,Sheet1!$R$39,Sheet1!$U$39,Sheet1!$V$39,Sheet1!$Y$39,Sheet1!$Z$39,Sheet1!$AC$39,Sheet1!$AD$39,Sheet1!$BC$39,Sheet1!$BD$39,Sheet1!$BE$39,Sheet1!$BF$39</definedName>
    <definedName name="QB_FORMULA_32" localSheetId="0" hidden="1">Sheet1!$I$40,Sheet1!$J$40,Sheet1!$M$40,Sheet1!$N$40,Sheet1!$Q$40,Sheet1!$R$40,Sheet1!$U$40,Sheet1!$V$40,Sheet1!$Y$40,Sheet1!$Z$40,Sheet1!$AC$40,Sheet1!$AD$40,Sheet1!$BC$40,Sheet1!$BD$40,Sheet1!$BE$40,Sheet1!$BF$40</definedName>
    <definedName name="QB_FORMULA_33" localSheetId="0" hidden="1">Sheet1!$I$41,Sheet1!$J$41,Sheet1!$M$41,Sheet1!$N$41,Sheet1!$Q$41,Sheet1!$R$41,Sheet1!$U$41,Sheet1!$V$41,Sheet1!$Y$41,Sheet1!$Z$41,Sheet1!$AC$41,Sheet1!$AD$41,Sheet1!$BC$41,Sheet1!$BD$41,Sheet1!$BE$41,Sheet1!$BF$41</definedName>
    <definedName name="QB_FORMULA_34" localSheetId="0" hidden="1">Sheet1!$I$43,Sheet1!$J$43,Sheet1!$M$43,Sheet1!$N$43,Sheet1!$Q$43,Sheet1!$R$43,Sheet1!$U$43,Sheet1!$V$43,Sheet1!$Y$43,Sheet1!$Z$43,Sheet1!$AC$43,Sheet1!$AD$43,Sheet1!$BC$43,Sheet1!$BD$43,Sheet1!$BE$43,Sheet1!$BF$43</definedName>
    <definedName name="QB_FORMULA_35" localSheetId="0" hidden="1">Sheet1!$G$44,Sheet1!$H$44,Sheet1!$I$44,Sheet1!$J$44,Sheet1!$K$44,Sheet1!$L$44,Sheet1!$M$44,Sheet1!$N$44,Sheet1!$O$44,Sheet1!$P$44,Sheet1!$Q$44,Sheet1!$R$44,Sheet1!$S$44,Sheet1!$T$44,Sheet1!$U$44,Sheet1!$V$44</definedName>
    <definedName name="QB_FORMULA_36" localSheetId="0" hidden="1">Sheet1!$W$44,Sheet1!$X$44,Sheet1!$Y$44,Sheet1!$Z$44,Sheet1!$AA$44,Sheet1!$AB$44,Sheet1!$AC$44,Sheet1!$AD$44,Sheet1!$AE$44,Sheet1!$AI$44,Sheet1!$AM$44,Sheet1!$AQ$44,Sheet1!$AU$44,Sheet1!$AY$44,Sheet1!$BC$44,Sheet1!$BD$44</definedName>
    <definedName name="QB_FORMULA_37" localSheetId="0" hidden="1">Sheet1!$BE$44,Sheet1!$BF$44,Sheet1!$I$46,Sheet1!$J$46,Sheet1!$M$46,Sheet1!$N$46,Sheet1!$Q$46,Sheet1!$R$46,Sheet1!$U$46,Sheet1!$V$46,Sheet1!$Y$46,Sheet1!$Z$46,Sheet1!$AC$46,Sheet1!$AD$46,Sheet1!$BC$46,Sheet1!$BD$46</definedName>
    <definedName name="QB_FORMULA_38" localSheetId="0" hidden="1">Sheet1!$BE$46,Sheet1!$BF$46,Sheet1!$I$47,Sheet1!$J$47,Sheet1!$M$47,Sheet1!$N$47,Sheet1!$Q$47,Sheet1!$R$47,Sheet1!$U$47,Sheet1!$V$47,Sheet1!$Y$47,Sheet1!$Z$47,Sheet1!$AC$47,Sheet1!$AD$47,Sheet1!$BC$47,Sheet1!$BD$47</definedName>
    <definedName name="QB_FORMULA_39" localSheetId="0" hidden="1">Sheet1!$BE$47,Sheet1!$BF$47,Sheet1!$I$48,Sheet1!$J$48,Sheet1!$M$48,Sheet1!$N$48,Sheet1!$Q$48,Sheet1!$R$48,Sheet1!$U$48,Sheet1!$V$48,Sheet1!$Y$48,Sheet1!$Z$48,Sheet1!$AC$48,Sheet1!$AD$48,Sheet1!$BC$48,Sheet1!$BD$48</definedName>
    <definedName name="QB_FORMULA_4" localSheetId="0" hidden="1">Sheet1!$BE$8,Sheet1!$BF$8,Sheet1!$I$9,Sheet1!$J$9,Sheet1!$M$9,Sheet1!$N$9,Sheet1!$Q$9,Sheet1!$R$9,Sheet1!$U$9,Sheet1!$V$9,Sheet1!$Y$9,Sheet1!$Z$9,Sheet1!$AC$9,Sheet1!$AD$9,Sheet1!$BC$9,Sheet1!$BD$9</definedName>
    <definedName name="QB_FORMULA_40" localSheetId="0" hidden="1">Sheet1!$BE$48,Sheet1!$BF$48,Sheet1!$I$49,Sheet1!$J$49,Sheet1!$M$49,Sheet1!$N$49,Sheet1!$Q$49,Sheet1!$R$49,Sheet1!$U$49,Sheet1!$V$49,Sheet1!$Y$49,Sheet1!$Z$49,Sheet1!$AC$49,Sheet1!$AD$49,Sheet1!$BC$49,Sheet1!$BD$49</definedName>
    <definedName name="QB_FORMULA_41" localSheetId="0" hidden="1">Sheet1!$BE$49,Sheet1!$BF$49,Sheet1!$I$50,Sheet1!$J$50,Sheet1!$M$50,Sheet1!$N$50,Sheet1!$Q$50,Sheet1!$R$50,Sheet1!$U$50,Sheet1!$V$50,Sheet1!$Y$50,Sheet1!$Z$50,Sheet1!$AC$50,Sheet1!$AD$50,Sheet1!$BC$50,Sheet1!$BD$50</definedName>
    <definedName name="QB_FORMULA_42" localSheetId="0" hidden="1">Sheet1!$BE$50,Sheet1!$BF$50,Sheet1!$I$51,Sheet1!$J$51,Sheet1!$M$51,Sheet1!$N$51,Sheet1!$Q$51,Sheet1!$R$51,Sheet1!$U$51,Sheet1!$V$51,Sheet1!$Y$51,Sheet1!$Z$51,Sheet1!$AC$51,Sheet1!$AD$51,Sheet1!$BC$51,Sheet1!$BD$51</definedName>
    <definedName name="QB_FORMULA_43" localSheetId="0" hidden="1">Sheet1!$BE$51,Sheet1!$BF$51,Sheet1!$I$52,Sheet1!$J$52,Sheet1!$M$52,Sheet1!$N$52,Sheet1!$Q$52,Sheet1!$R$52,Sheet1!$U$52,Sheet1!$V$52,Sheet1!$Y$52,Sheet1!$Z$52,Sheet1!$AC$52,Sheet1!$AD$52,Sheet1!$BC$52,Sheet1!$BD$52</definedName>
    <definedName name="QB_FORMULA_44" localSheetId="0" hidden="1">Sheet1!$BE$52,Sheet1!$BF$52,Sheet1!$I$53,Sheet1!$J$53,Sheet1!$M$53,Sheet1!$N$53,Sheet1!$Q$53,Sheet1!$R$53,Sheet1!$U$53,Sheet1!$V$53,Sheet1!$Y$53,Sheet1!$Z$53,Sheet1!$AC$53,Sheet1!$AD$53,Sheet1!$BC$53,Sheet1!$BD$53</definedName>
    <definedName name="QB_FORMULA_45" localSheetId="0" hidden="1">Sheet1!$BE$53,Sheet1!$BF$53,Sheet1!$I$54,Sheet1!$J$54,Sheet1!$M$54,Sheet1!$N$54,Sheet1!$Q$54,Sheet1!$R$54,Sheet1!$U$54,Sheet1!$V$54,Sheet1!$Y$54,Sheet1!$Z$54,Sheet1!$AC$54,Sheet1!$AD$54,Sheet1!$BC$54,Sheet1!$BD$54</definedName>
    <definedName name="QB_FORMULA_46" localSheetId="0" hidden="1">Sheet1!$BE$54,Sheet1!$BF$54,Sheet1!$G$55,Sheet1!$H$55,Sheet1!$I$55,Sheet1!$J$55,Sheet1!$K$55,Sheet1!$L$55,Sheet1!$M$55,Sheet1!$N$55,Sheet1!$O$55,Sheet1!$P$55,Sheet1!$Q$55,Sheet1!$R$55,Sheet1!$S$55,Sheet1!$T$55</definedName>
    <definedName name="QB_FORMULA_47" localSheetId="0" hidden="1">Sheet1!$U$55,Sheet1!$V$55,Sheet1!$W$55,Sheet1!$X$55,Sheet1!$Y$55,Sheet1!$Z$55,Sheet1!$AA$55,Sheet1!$AB$55,Sheet1!$AC$55,Sheet1!$AD$55,Sheet1!$AE$55,Sheet1!$AI$55,Sheet1!$AM$55,Sheet1!$AQ$55,Sheet1!$AU$55,Sheet1!$AY$55</definedName>
    <definedName name="QB_FORMULA_48" localSheetId="0" hidden="1">Sheet1!$BC$55,Sheet1!$BD$55,Sheet1!$BE$55,Sheet1!$BF$55,Sheet1!$I$57,Sheet1!$J$57,Sheet1!$M$57,Sheet1!$N$57,Sheet1!$Q$57,Sheet1!$R$57,Sheet1!$U$57,Sheet1!$V$57,Sheet1!$Y$57,Sheet1!$Z$57,Sheet1!$AC$57,Sheet1!$AD$57</definedName>
    <definedName name="QB_FORMULA_49" localSheetId="0" hidden="1">Sheet1!$BC$57,Sheet1!$BD$57,Sheet1!$BE$57,Sheet1!$BF$57,Sheet1!$I$58,Sheet1!$J$58,Sheet1!$M$58,Sheet1!$N$58,Sheet1!$Q$58,Sheet1!$R$58,Sheet1!$U$58,Sheet1!$V$58,Sheet1!$Y$58,Sheet1!$Z$58,Sheet1!$AC$58,Sheet1!$AD$58</definedName>
    <definedName name="QB_FORMULA_5" localSheetId="0" hidden="1">Sheet1!$BE$9,Sheet1!$BF$9,Sheet1!$I$11,Sheet1!$J$11,Sheet1!$M$11,Sheet1!$N$11,Sheet1!$Q$11,Sheet1!$R$11,Sheet1!$U$11,Sheet1!$V$11,Sheet1!$Y$11,Sheet1!$Z$11,Sheet1!$AC$11,Sheet1!$AD$11,Sheet1!$BC$11,Sheet1!$BD$11</definedName>
    <definedName name="QB_FORMULA_50" localSheetId="0" hidden="1">Sheet1!$BC$58,Sheet1!$BD$58,Sheet1!$BE$58,Sheet1!$BF$58,Sheet1!$G$59,Sheet1!$H$59,Sheet1!$I$59,Sheet1!$J$59,Sheet1!$K$59,Sheet1!$L$59,Sheet1!$M$59,Sheet1!$N$59,Sheet1!$O$59,Sheet1!$P$59,Sheet1!$Q$59,Sheet1!$R$59</definedName>
    <definedName name="QB_FORMULA_51" localSheetId="0" hidden="1">Sheet1!$S$59,Sheet1!$T$59,Sheet1!$U$59,Sheet1!$V$59,Sheet1!$W$59,Sheet1!$X$59,Sheet1!$Y$59,Sheet1!$Z$59,Sheet1!$AA$59,Sheet1!$AB$59,Sheet1!$AC$59,Sheet1!$AD$59,Sheet1!$AE$59,Sheet1!$AI$59,Sheet1!$AM$59,Sheet1!$AQ$59</definedName>
    <definedName name="QB_FORMULA_52" localSheetId="0" hidden="1">Sheet1!$AU$59,Sheet1!$AY$59,Sheet1!$BC$59,Sheet1!$BD$59,Sheet1!$BE$59,Sheet1!$BF$59,Sheet1!$I$61,Sheet1!$J$61,Sheet1!$M$61,Sheet1!$N$61,Sheet1!$Q$61,Sheet1!$R$61,Sheet1!$U$61,Sheet1!$V$61,Sheet1!$Y$61,Sheet1!$Z$61</definedName>
    <definedName name="QB_FORMULA_53" localSheetId="0" hidden="1">Sheet1!$AC$61,Sheet1!$AD$61,Sheet1!$BC$61,Sheet1!$BD$61,Sheet1!$BE$61,Sheet1!$BF$61,Sheet1!$I$62,Sheet1!$J$62,Sheet1!$M$62,Sheet1!$N$62,Sheet1!$Q$62,Sheet1!$R$62,Sheet1!$U$62,Sheet1!$V$62,Sheet1!$Y$62,Sheet1!$Z$62</definedName>
    <definedName name="QB_FORMULA_54" localSheetId="0" hidden="1">Sheet1!$AC$62,Sheet1!$AD$62,Sheet1!$BC$62,Sheet1!$BD$62,Sheet1!$BE$62,Sheet1!$BF$62,Sheet1!$G$63,Sheet1!$H$63,Sheet1!$I$63,Sheet1!$J$63,Sheet1!$K$63,Sheet1!$L$63,Sheet1!$M$63,Sheet1!$N$63,Sheet1!$O$63,Sheet1!$P$63</definedName>
    <definedName name="QB_FORMULA_55" localSheetId="0" hidden="1">Sheet1!$Q$63,Sheet1!$R$63,Sheet1!$S$63,Sheet1!$T$63,Sheet1!$U$63,Sheet1!$V$63,Sheet1!$W$63,Sheet1!$X$63,Sheet1!$Y$63,Sheet1!$Z$63,Sheet1!$AA$63,Sheet1!$AB$63,Sheet1!$AC$63,Sheet1!$Q$65,Sheet1!$R$65,Sheet1!$U$65</definedName>
    <definedName name="QB_FORMULA_56" localSheetId="0" hidden="1">Sheet1!$V$65,Sheet1!$Y$65,Sheet1!$Z$65,Sheet1!$AC$65,Sheet1!$AD$65,Sheet1!$BC$65,Sheet1!$BD$65,Sheet1!$BE$65,Sheet1!$BF$65,Sheet1!$G$66,Sheet1!$H$66,Sheet1!$I$66,Sheet1!$J$66,Sheet1!$K$66,Sheet1!$L$66,Sheet1!$M$66</definedName>
    <definedName name="QB_FORMULA_57" localSheetId="0" hidden="1">Sheet1!$N$66,Sheet1!$O$66,Sheet1!$P$66,Sheet1!$Q$66,Sheet1!$R$66,Sheet1!$S$66,Sheet1!$T$66,Sheet1!$U$66,Sheet1!$V$66,Sheet1!$W$66,Sheet1!$X$66,Sheet1!$Y$66,Sheet1!$Z$66,Sheet1!$AA$66,Sheet1!$AB$66,Sheet1!$AC$66</definedName>
    <definedName name="QB_FORMULA_58" localSheetId="0" hidden="1">Sheet1!$AD$66,Sheet1!$AE$66,Sheet1!$AI$66,Sheet1!$AM$66,Sheet1!$AQ$66,Sheet1!$AU$66,Sheet1!$AY$66,Sheet1!$BC$66,Sheet1!$BD$66,Sheet1!$BE$66,Sheet1!$BF$66,Sheet1!$BC$68,Sheet1!$BC$69,Sheet1!$I$70,Sheet1!$J$70,Sheet1!$M$70</definedName>
    <definedName name="QB_FORMULA_59" localSheetId="0" hidden="1">Sheet1!$N$70,Sheet1!$Q$70,Sheet1!$R$70,Sheet1!$U$70,Sheet1!$V$70,Sheet1!$Y$70,Sheet1!$Z$70,Sheet1!$AC$70,Sheet1!$AD$70,Sheet1!$BC$70,Sheet1!$BD$70,Sheet1!$BE$70,Sheet1!$BF$70,Sheet1!$G$71,Sheet1!$H$71,Sheet1!$I$71</definedName>
    <definedName name="QB_FORMULA_6" localSheetId="0" hidden="1">Sheet1!$BE$11,Sheet1!$BF$11,Sheet1!$BC$13,Sheet1!$I$14,Sheet1!$J$14,Sheet1!$M$14,Sheet1!$N$14,Sheet1!$Q$14,Sheet1!$R$14,Sheet1!$U$14,Sheet1!$V$14,Sheet1!$Y$14,Sheet1!$Z$14,Sheet1!$AC$14,Sheet1!$AD$14,Sheet1!$BC$14</definedName>
    <definedName name="QB_FORMULA_60" localSheetId="0" hidden="1">Sheet1!$J$71,Sheet1!$K$71,Sheet1!$L$71,Sheet1!$M$71,Sheet1!$N$71,Sheet1!$O$71,Sheet1!$P$71,Sheet1!$Q$71,Sheet1!$R$71,Sheet1!$S$71,Sheet1!$T$71,Sheet1!$U$71,Sheet1!$V$71,Sheet1!$W$71,Sheet1!$X$71,Sheet1!$Y$71</definedName>
    <definedName name="QB_FORMULA_61" localSheetId="0" hidden="1">Sheet1!$Z$71,Sheet1!$AA$71,Sheet1!$AB$71,Sheet1!$AC$71,Sheet1!$AD$71,Sheet1!$AE$71,Sheet1!$AI$71,Sheet1!$AM$71,Sheet1!$AQ$71,Sheet1!$AU$71,Sheet1!$AY$71,Sheet1!$BC$71,Sheet1!$BD$71,Sheet1!$BE$71,Sheet1!$BF$71,Sheet1!$I$73</definedName>
    <definedName name="QB_FORMULA_62" localSheetId="0" hidden="1">Sheet1!$J$73,Sheet1!$M$73,Sheet1!$N$73,Sheet1!$Q$73,Sheet1!$R$73,Sheet1!$U$73,Sheet1!$V$73,Sheet1!$Y$73,Sheet1!$Z$73,Sheet1!$AC$73,Sheet1!$AD$73,Sheet1!$BC$73,Sheet1!$BD$73,Sheet1!$BE$73,Sheet1!$BF$73,Sheet1!$G$74</definedName>
    <definedName name="QB_FORMULA_63" localSheetId="0" hidden="1">Sheet1!$H$74,Sheet1!$I$74,Sheet1!$J$74,Sheet1!$K$74,Sheet1!$L$74,Sheet1!$M$74,Sheet1!$N$74,Sheet1!$O$74,Sheet1!$P$74,Sheet1!$Q$74,Sheet1!$R$74,Sheet1!$S$74,Sheet1!$T$74,Sheet1!$U$74,Sheet1!$V$74,Sheet1!$W$74</definedName>
    <definedName name="QB_FORMULA_64" localSheetId="0" hidden="1">Sheet1!$X$74,Sheet1!$Y$74,Sheet1!$Z$74,Sheet1!$AA$74,Sheet1!$AB$74,Sheet1!$AC$74,Sheet1!$AD$74,Sheet1!$AE$74,Sheet1!$AI$74,Sheet1!$AM$74,Sheet1!$AQ$74,Sheet1!$AU$74,Sheet1!$AY$74,Sheet1!$BC$74,Sheet1!$BD$74,Sheet1!$BE$74</definedName>
    <definedName name="QB_FORMULA_65" localSheetId="0" hidden="1">Sheet1!$BF$74,Sheet1!$G$75,Sheet1!$H$75,Sheet1!$I$75,Sheet1!$J$75,Sheet1!$K$75,Sheet1!$L$75,Sheet1!$M$75,Sheet1!$N$75,Sheet1!$O$75,Sheet1!$P$75,Sheet1!$Q$75,Sheet1!$R$75,Sheet1!$S$75,Sheet1!$T$75,Sheet1!$U$75</definedName>
    <definedName name="QB_FORMULA_66" localSheetId="0" hidden="1">Sheet1!$V$75,Sheet1!$W$75,Sheet1!$X$75,Sheet1!$Y$75,Sheet1!$Z$75,Sheet1!$AA$75,Sheet1!$AB$75,Sheet1!$AC$75,Sheet1!$AD$75,Sheet1!$AE$75,Sheet1!$AI$75,Sheet1!$AM$75,Sheet1!$AQ$75,Sheet1!$AU$75,Sheet1!$AY$75,Sheet1!$BC$75</definedName>
    <definedName name="QB_FORMULA_67" localSheetId="0" hidden="1">Sheet1!$BD$75,Sheet1!$BE$75,Sheet1!$BF$75,Sheet1!$G$76,Sheet1!$H$76,Sheet1!$I$76,Sheet1!$J$76,Sheet1!$K$76,Sheet1!$L$76,Sheet1!$M$76,Sheet1!$N$76,Sheet1!$O$76,Sheet1!$P$76,Sheet1!$Q$76,Sheet1!$R$76,Sheet1!$S$76</definedName>
    <definedName name="QB_FORMULA_68" localSheetId="0" hidden="1">Sheet1!$T$76,Sheet1!$U$76,Sheet1!$V$76,Sheet1!$W$76,Sheet1!$X$76,Sheet1!$Y$76,Sheet1!$Z$76,Sheet1!$AA$76,Sheet1!$AB$76,Sheet1!$AC$76,Sheet1!$AD$76,Sheet1!$AE$76,Sheet1!$AI$76,Sheet1!$AM$76,Sheet1!$AQ$76,Sheet1!$AU$76</definedName>
    <definedName name="QB_FORMULA_69" localSheetId="0" hidden="1">Sheet1!$AY$76,Sheet1!$BC$76,Sheet1!$BD$76,Sheet1!$BE$76,Sheet1!$BF$76,Sheet1!$BC$79,Sheet1!$G$80,Sheet1!$K$80,Sheet1!$O$80,Sheet1!$S$80,Sheet1!$W$80,Sheet1!$AA$80,Sheet1!$AE$80,Sheet1!$AI$80,Sheet1!$AM$80,Sheet1!$AQ$80</definedName>
    <definedName name="QB_FORMULA_7" localSheetId="0" hidden="1">Sheet1!$BD$14,Sheet1!$BE$14,Sheet1!$BF$14,Sheet1!$G$15,Sheet1!$H$15,Sheet1!$I$15,Sheet1!$J$15,Sheet1!$K$15,Sheet1!$L$15,Sheet1!$M$15,Sheet1!$N$15,Sheet1!$O$15,Sheet1!$P$15,Sheet1!$Q$15,Sheet1!$R$15,Sheet1!$S$15</definedName>
    <definedName name="QB_FORMULA_70" localSheetId="0" hidden="1">Sheet1!$AU$80,Sheet1!$AY$80,Sheet1!$BC$80,Sheet1!$G$81,Sheet1!$K$81,Sheet1!$BC$81,Sheet1!$G$82,Sheet1!$H$82,Sheet1!$I$82,Sheet1!$J$82,Sheet1!$K$82,Sheet1!$L$82,Sheet1!$M$82,Sheet1!$N$82,Sheet1!$O$82,Sheet1!$P$82</definedName>
    <definedName name="QB_FORMULA_71" localSheetId="0" hidden="1">Sheet1!$Q$82,Sheet1!$R$82,Sheet1!$S$82,Sheet1!$T$82,Sheet1!$U$82,Sheet1!$V$82,Sheet1!$W$82,Sheet1!$X$82,Sheet1!$Y$82,Sheet1!$Z$82,Sheet1!$AA$82,Sheet1!$AB$82,Sheet1!$AC$82,Sheet1!$AD$82,Sheet1!$AE$82,Sheet1!$AI$82</definedName>
    <definedName name="QB_FORMULA_72" localSheetId="0" hidden="1">Sheet1!$AM$82,Sheet1!$AQ$82,Sheet1!$AU$82,Sheet1!$AY$82,Sheet1!$BC$82,Sheet1!$BD$82,Sheet1!$BE$82,Sheet1!$BF$82</definedName>
    <definedName name="QB_FORMULA_8" localSheetId="0" hidden="1">Sheet1!$T$15,Sheet1!$U$15,Sheet1!$V$15,Sheet1!$W$15,Sheet1!$X$15,Sheet1!$Y$15,Sheet1!$Z$15,Sheet1!$AA$15,Sheet1!$AB$15,Sheet1!$AC$15,Sheet1!$AD$15,Sheet1!$AE$15,Sheet1!$AI$15,Sheet1!$AM$15,Sheet1!$AQ$15,Sheet1!$AU$15</definedName>
    <definedName name="QB_FORMULA_9" localSheetId="0" hidden="1">Sheet1!$AY$15,Sheet1!$BC$15,Sheet1!$BD$15,Sheet1!$BE$15,Sheet1!$BF$15,Sheet1!$G$16,Sheet1!$H$16,Sheet1!$I$16,Sheet1!$J$16,Sheet1!$K$16,Sheet1!$L$16,Sheet1!$M$16,Sheet1!$N$16,Sheet1!$O$16,Sheet1!$P$16,Sheet1!$Q$16</definedName>
    <definedName name="QB_ROW_12230" localSheetId="0" hidden="1">Sheet1!$D$21</definedName>
    <definedName name="QB_ROW_14030" localSheetId="0" hidden="1">Sheet1!$D$35</definedName>
    <definedName name="QB_ROW_14240" localSheetId="0" hidden="1">Sheet1!$E$37</definedName>
    <definedName name="QB_ROW_14330" localSheetId="0" hidden="1">Sheet1!$D$38</definedName>
    <definedName name="QB_ROW_150230" localSheetId="0" hidden="1">Sheet1!$D$32</definedName>
    <definedName name="QB_ROW_16030" localSheetId="0" hidden="1">Sheet1!$D$42</definedName>
    <definedName name="QB_ROW_161240" localSheetId="0" hidden="1">Sheet1!$E$28</definedName>
    <definedName name="QB_ROW_16240" localSheetId="0" hidden="1">Sheet1!$E$43</definedName>
    <definedName name="QB_ROW_163240" localSheetId="0" hidden="1">Sheet1!$E$47</definedName>
    <definedName name="QB_ROW_16330" localSheetId="0" hidden="1">Sheet1!$D$44</definedName>
    <definedName name="QB_ROW_164240" localSheetId="0" hidden="1">Sheet1!$E$46</definedName>
    <definedName name="QB_ROW_166230" localSheetId="0" hidden="1">Sheet1!$D$23</definedName>
    <definedName name="QB_ROW_17030" localSheetId="0" hidden="1">Sheet1!$D$56</definedName>
    <definedName name="QB_ROW_17330" localSheetId="0" hidden="1">Sheet1!$D$59</definedName>
    <definedName name="QB_ROW_18240" localSheetId="0" hidden="1">Sheet1!$E$57</definedName>
    <definedName name="QB_ROW_18301" localSheetId="0" hidden="1">Sheet1!$A$82</definedName>
    <definedName name="QB_ROW_19011" localSheetId="0" hidden="1">Sheet1!$B$3</definedName>
    <definedName name="QB_ROW_19311" localSheetId="0" hidden="1">Sheet1!$B$76</definedName>
    <definedName name="QB_ROW_20021" localSheetId="0" hidden="1">Sheet1!$C$4</definedName>
    <definedName name="QB_ROW_201240" localSheetId="0" hidden="1">Sheet1!$E$6</definedName>
    <definedName name="QB_ROW_20321" localSheetId="0" hidden="1">Sheet1!$C$19</definedName>
    <definedName name="QB_ROW_205240" localSheetId="0" hidden="1">Sheet1!$E$50</definedName>
    <definedName name="QB_ROW_208230" localSheetId="0" hidden="1">Sheet1!$D$79</definedName>
    <definedName name="QB_ROW_21021" localSheetId="0" hidden="1">Sheet1!$C$20</definedName>
    <definedName name="QB_ROW_210230" localSheetId="0" hidden="1">Sheet1!$D$33</definedName>
    <definedName name="QB_ROW_211240" localSheetId="0" hidden="1">Sheet1!$E$53</definedName>
    <definedName name="QB_ROW_212240" localSheetId="0" hidden="1">Sheet1!$E$49</definedName>
    <definedName name="QB_ROW_21321" localSheetId="0" hidden="1">Sheet1!$C$75</definedName>
    <definedName name="QB_ROW_22011" localSheetId="0" hidden="1">Sheet1!$B$77</definedName>
    <definedName name="QB_ROW_22311" localSheetId="0" hidden="1">Sheet1!$B$81</definedName>
    <definedName name="QB_ROW_225240" localSheetId="0" hidden="1">Sheet1!$E$52</definedName>
    <definedName name="QB_ROW_226250" localSheetId="0" hidden="1">Sheet1!$F$13</definedName>
    <definedName name="QB_ROW_23021" localSheetId="0" hidden="1">Sheet1!$C$78</definedName>
    <definedName name="QB_ROW_23230" localSheetId="0" hidden="1">Sheet1!$D$24</definedName>
    <definedName name="QB_ROW_23321" localSheetId="0" hidden="1">Sheet1!$C$80</definedName>
    <definedName name="QB_ROW_25230" localSheetId="0" hidden="1">Sheet1!$D$9</definedName>
    <definedName name="QB_ROW_30030" localSheetId="0" hidden="1">Sheet1!$D$64</definedName>
    <definedName name="QB_ROW_30240" localSheetId="0" hidden="1">Sheet1!$E$65</definedName>
    <definedName name="QB_ROW_3030" localSheetId="0" hidden="1">Sheet1!$D$10</definedName>
    <definedName name="QB_ROW_30330" localSheetId="0" hidden="1">Sheet1!$D$66</definedName>
    <definedName name="QB_ROW_32230" localSheetId="0" hidden="1">Sheet1!$D$26</definedName>
    <definedName name="QB_ROW_3330" localSheetId="0" hidden="1">Sheet1!$D$16</definedName>
    <definedName name="QB_ROW_38230" localSheetId="0" hidden="1">Sheet1!$D$39</definedName>
    <definedName name="QB_ROW_39230" localSheetId="0" hidden="1">Sheet1!$D$40</definedName>
    <definedName name="QB_ROW_4230" localSheetId="0" hidden="1">Sheet1!$D$22</definedName>
    <definedName name="QB_ROW_43240" localSheetId="0" hidden="1">Sheet1!$E$36</definedName>
    <definedName name="QB_ROW_45030" localSheetId="0" hidden="1">Sheet1!$D$60</definedName>
    <definedName name="QB_ROW_45330" localSheetId="0" hidden="1">Sheet1!$D$63</definedName>
    <definedName name="QB_ROW_46240" localSheetId="0" hidden="1">Sheet1!$E$61</definedName>
    <definedName name="QB_ROW_48240" localSheetId="0" hidden="1">Sheet1!$E$62</definedName>
    <definedName name="QB_ROW_49030" localSheetId="0" hidden="1">Sheet1!$D$67</definedName>
    <definedName name="QB_ROW_49240" localSheetId="0" hidden="1">Sheet1!$E$70</definedName>
    <definedName name="QB_ROW_49330" localSheetId="0" hidden="1">Sheet1!$D$71</definedName>
    <definedName name="QB_ROW_5240" localSheetId="0" hidden="1">Sheet1!$E$69</definedName>
    <definedName name="QB_ROW_53230" localSheetId="0" hidden="1">Sheet1!$D$41</definedName>
    <definedName name="QB_ROW_54030" localSheetId="0" hidden="1">Sheet1!$D$72</definedName>
    <definedName name="QB_ROW_54240" localSheetId="0" hidden="1">Sheet1!$E$73</definedName>
    <definedName name="QB_ROW_54330" localSheetId="0" hidden="1">Sheet1!$D$74</definedName>
    <definedName name="QB_ROW_57030" localSheetId="0" hidden="1">Sheet1!$D$45</definedName>
    <definedName name="QB_ROW_57240" localSheetId="0" hidden="1">Sheet1!$E$54</definedName>
    <definedName name="QB_ROW_57330" localSheetId="0" hidden="1">Sheet1!$D$55</definedName>
    <definedName name="QB_ROW_62030" localSheetId="0" hidden="1">Sheet1!$D$27</definedName>
    <definedName name="QB_ROW_62240" localSheetId="0" hidden="1">Sheet1!$E$29</definedName>
    <definedName name="QB_ROW_62330" localSheetId="0" hidden="1">Sheet1!$D$30</definedName>
    <definedName name="QB_ROW_64230" localSheetId="0" hidden="1">Sheet1!$D$34</definedName>
    <definedName name="QB_ROW_65230" localSheetId="0" hidden="1">Sheet1!$D$17</definedName>
    <definedName name="QB_ROW_66240" localSheetId="0" hidden="1">Sheet1!$E$51</definedName>
    <definedName name="QB_ROW_69230" localSheetId="0" hidden="1">Sheet1!$D$25</definedName>
    <definedName name="QB_ROW_71240" localSheetId="0" hidden="1">Sheet1!$E$58</definedName>
    <definedName name="QB_ROW_77030" localSheetId="0" hidden="1">Sheet1!$D$5</definedName>
    <definedName name="QB_ROW_77240" localSheetId="0" hidden="1">Sheet1!$E$7</definedName>
    <definedName name="QB_ROW_77330" localSheetId="0" hidden="1">Sheet1!$D$8</definedName>
    <definedName name="QB_ROW_8240" localSheetId="0" hidden="1">Sheet1!$E$68</definedName>
    <definedName name="QB_ROW_9230" localSheetId="0" hidden="1">Sheet1!$D$18</definedName>
    <definedName name="QB_ROW_93230" localSheetId="0" hidden="1">Sheet1!$D$31</definedName>
    <definedName name="QB_ROW_97040" localSheetId="0" hidden="1">Sheet1!$E$12</definedName>
    <definedName name="QB_ROW_97250" localSheetId="0" hidden="1">Sheet1!$F$14</definedName>
    <definedName name="QB_ROW_97340" localSheetId="0" hidden="1">Sheet1!$E$15</definedName>
    <definedName name="QB_ROW_98240" localSheetId="0" hidden="1">Sheet1!$E$11</definedName>
    <definedName name="QB_ROW_99240" localSheetId="0" hidden="1">Sheet1!$E$48</definedName>
    <definedName name="QBCANSUPPORTUPDATE" localSheetId="0">TRUE</definedName>
    <definedName name="QBCOMPANYFILENAME" localSheetId="0">"C:\Users\Chanda\Documents\Johnson County Fire.QBW"</definedName>
    <definedName name="QBENDDATE" localSheetId="0">20210630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6</definedName>
    <definedName name="QBREPORTCOMPANYID" localSheetId="0">"3b5b3e74183343288910e25fe75b56e4"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75" i="1" l="1"/>
  <c r="BF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AQ63" i="1"/>
  <c r="BC28" i="1"/>
  <c r="BF18" i="1"/>
  <c r="BE7" i="1"/>
  <c r="BE8" i="1"/>
  <c r="BE9" i="1"/>
  <c r="BE11" i="1"/>
  <c r="BE17" i="1"/>
  <c r="BE18" i="1"/>
  <c r="BE21" i="1"/>
  <c r="BE22" i="1"/>
  <c r="BE23" i="1"/>
  <c r="BE24" i="1"/>
  <c r="BE25" i="1"/>
  <c r="BE26" i="1"/>
  <c r="BE29" i="1"/>
  <c r="BE31" i="1"/>
  <c r="BE32" i="1"/>
  <c r="BE33" i="1"/>
  <c r="BE34" i="1"/>
  <c r="BE35" i="1"/>
  <c r="BE39" i="1"/>
  <c r="BE40" i="1"/>
  <c r="BE41" i="1"/>
  <c r="BE42" i="1"/>
  <c r="BE46" i="1"/>
  <c r="BE47" i="1"/>
  <c r="BE48" i="1"/>
  <c r="BE49" i="1"/>
  <c r="BE50" i="1"/>
  <c r="BE51" i="1"/>
  <c r="BE52" i="1"/>
  <c r="BE53" i="1"/>
  <c r="BE54" i="1"/>
  <c r="BE55" i="1"/>
  <c r="BE57" i="1"/>
  <c r="BE58" i="1"/>
  <c r="BE59" i="1"/>
  <c r="BE61" i="1"/>
  <c r="BE62" i="1"/>
  <c r="BE67" i="1"/>
  <c r="BE68" i="1"/>
  <c r="BE72" i="1"/>
  <c r="BE6" i="1"/>
  <c r="K81" i="1"/>
  <c r="G81" i="1"/>
  <c r="BC81" i="1" s="1"/>
  <c r="BC80" i="1"/>
  <c r="AY80" i="1"/>
  <c r="AU80" i="1"/>
  <c r="AQ80" i="1"/>
  <c r="AM80" i="1"/>
  <c r="AI80" i="1"/>
  <c r="AE80" i="1"/>
  <c r="AA80" i="1"/>
  <c r="W80" i="1"/>
  <c r="S80" i="1"/>
  <c r="O80" i="1"/>
  <c r="K80" i="1"/>
  <c r="G80" i="1"/>
  <c r="BC79" i="1"/>
  <c r="BD74" i="1"/>
  <c r="AY74" i="1"/>
  <c r="AU74" i="1"/>
  <c r="AQ74" i="1"/>
  <c r="AM74" i="1"/>
  <c r="AI74" i="1"/>
  <c r="AE74" i="1"/>
  <c r="AC74" i="1"/>
  <c r="AB74" i="1"/>
  <c r="AA74" i="1"/>
  <c r="AD74" i="1" s="1"/>
  <c r="X74" i="1"/>
  <c r="Z74" i="1" s="1"/>
  <c r="W74" i="1"/>
  <c r="Y74" i="1" s="1"/>
  <c r="U74" i="1"/>
  <c r="T74" i="1"/>
  <c r="S74" i="1"/>
  <c r="V74" i="1" s="1"/>
  <c r="P74" i="1"/>
  <c r="R74" i="1" s="1"/>
  <c r="O74" i="1"/>
  <c r="Q74" i="1" s="1"/>
  <c r="L74" i="1"/>
  <c r="K74" i="1"/>
  <c r="N74" i="1" s="1"/>
  <c r="H74" i="1"/>
  <c r="J74" i="1" s="1"/>
  <c r="G74" i="1"/>
  <c r="I74" i="1" s="1"/>
  <c r="BD73" i="1"/>
  <c r="BE73" i="1" s="1"/>
  <c r="BC73" i="1"/>
  <c r="AD73" i="1"/>
  <c r="AC73" i="1"/>
  <c r="Z73" i="1"/>
  <c r="Y73" i="1"/>
  <c r="V73" i="1"/>
  <c r="U73" i="1"/>
  <c r="R73" i="1"/>
  <c r="Q73" i="1"/>
  <c r="N73" i="1"/>
  <c r="M73" i="1"/>
  <c r="J73" i="1"/>
  <c r="I73" i="1"/>
  <c r="AY71" i="1"/>
  <c r="AU71" i="1"/>
  <c r="AQ71" i="1"/>
  <c r="AM71" i="1"/>
  <c r="AI71" i="1"/>
  <c r="AE71" i="1"/>
  <c r="AB71" i="1"/>
  <c r="AD71" i="1" s="1"/>
  <c r="AA71" i="1"/>
  <c r="AC71" i="1" s="1"/>
  <c r="X71" i="1"/>
  <c r="Z71" i="1" s="1"/>
  <c r="W71" i="1"/>
  <c r="Y71" i="1" s="1"/>
  <c r="T71" i="1"/>
  <c r="V71" i="1" s="1"/>
  <c r="S71" i="1"/>
  <c r="U71" i="1" s="1"/>
  <c r="P71" i="1"/>
  <c r="R71" i="1" s="1"/>
  <c r="O71" i="1"/>
  <c r="Q71" i="1" s="1"/>
  <c r="L71" i="1"/>
  <c r="N71" i="1" s="1"/>
  <c r="K71" i="1"/>
  <c r="M71" i="1" s="1"/>
  <c r="H71" i="1"/>
  <c r="BD71" i="1" s="1"/>
  <c r="G71" i="1"/>
  <c r="BC71" i="1" s="1"/>
  <c r="BD70" i="1"/>
  <c r="BE70" i="1" s="1"/>
  <c r="BC70" i="1"/>
  <c r="AD70" i="1"/>
  <c r="AC70" i="1"/>
  <c r="Z70" i="1"/>
  <c r="Y70" i="1"/>
  <c r="V70" i="1"/>
  <c r="U70" i="1"/>
  <c r="R70" i="1"/>
  <c r="Q70" i="1"/>
  <c r="N70" i="1"/>
  <c r="M70" i="1"/>
  <c r="J70" i="1"/>
  <c r="I70" i="1"/>
  <c r="BC69" i="1"/>
  <c r="BE69" i="1" s="1"/>
  <c r="BC68" i="1"/>
  <c r="AY66" i="1"/>
  <c r="AU66" i="1"/>
  <c r="AQ66" i="1"/>
  <c r="AM66" i="1"/>
  <c r="AI66" i="1"/>
  <c r="AE66" i="1"/>
  <c r="AB66" i="1"/>
  <c r="AD66" i="1" s="1"/>
  <c r="AA66" i="1"/>
  <c r="AC66" i="1" s="1"/>
  <c r="X66" i="1"/>
  <c r="Z66" i="1" s="1"/>
  <c r="W66" i="1"/>
  <c r="Y66" i="1" s="1"/>
  <c r="T66" i="1"/>
  <c r="V66" i="1" s="1"/>
  <c r="S66" i="1"/>
  <c r="U66" i="1" s="1"/>
  <c r="P66" i="1"/>
  <c r="R66" i="1" s="1"/>
  <c r="O66" i="1"/>
  <c r="Q66" i="1" s="1"/>
  <c r="L66" i="1"/>
  <c r="N66" i="1" s="1"/>
  <c r="K66" i="1"/>
  <c r="M66" i="1" s="1"/>
  <c r="H66" i="1"/>
  <c r="J66" i="1" s="1"/>
  <c r="G66" i="1"/>
  <c r="I66" i="1" s="1"/>
  <c r="BD65" i="1"/>
  <c r="BF65" i="1" s="1"/>
  <c r="BC65" i="1"/>
  <c r="AD65" i="1"/>
  <c r="AC65" i="1"/>
  <c r="Z65" i="1"/>
  <c r="Y65" i="1"/>
  <c r="V65" i="1"/>
  <c r="U65" i="1"/>
  <c r="R65" i="1"/>
  <c r="Q65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BF62" i="1"/>
  <c r="BD62" i="1"/>
  <c r="BC62" i="1"/>
  <c r="AD62" i="1"/>
  <c r="AC62" i="1"/>
  <c r="Z62" i="1"/>
  <c r="Y62" i="1"/>
  <c r="V62" i="1"/>
  <c r="U62" i="1"/>
  <c r="R62" i="1"/>
  <c r="Q62" i="1"/>
  <c r="N62" i="1"/>
  <c r="M62" i="1"/>
  <c r="J62" i="1"/>
  <c r="I62" i="1"/>
  <c r="BF61" i="1"/>
  <c r="BD61" i="1"/>
  <c r="BC61" i="1"/>
  <c r="AD61" i="1"/>
  <c r="AC61" i="1"/>
  <c r="Z61" i="1"/>
  <c r="Y61" i="1"/>
  <c r="V61" i="1"/>
  <c r="U61" i="1"/>
  <c r="R61" i="1"/>
  <c r="Q61" i="1"/>
  <c r="N61" i="1"/>
  <c r="M61" i="1"/>
  <c r="J61" i="1"/>
  <c r="I61" i="1"/>
  <c r="BF59" i="1"/>
  <c r="BD59" i="1"/>
  <c r="BC59" i="1"/>
  <c r="AY59" i="1"/>
  <c r="AU59" i="1"/>
  <c r="AQ59" i="1"/>
  <c r="AM59" i="1"/>
  <c r="AI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BF58" i="1"/>
  <c r="BD58" i="1"/>
  <c r="BC58" i="1"/>
  <c r="AD58" i="1"/>
  <c r="AC58" i="1"/>
  <c r="Z58" i="1"/>
  <c r="Y58" i="1"/>
  <c r="V58" i="1"/>
  <c r="U58" i="1"/>
  <c r="R58" i="1"/>
  <c r="Q58" i="1"/>
  <c r="N58" i="1"/>
  <c r="M58" i="1"/>
  <c r="J58" i="1"/>
  <c r="I58" i="1"/>
  <c r="BF57" i="1"/>
  <c r="BD57" i="1"/>
  <c r="BC57" i="1"/>
  <c r="AD57" i="1"/>
  <c r="AC57" i="1"/>
  <c r="Z57" i="1"/>
  <c r="Y57" i="1"/>
  <c r="V57" i="1"/>
  <c r="U57" i="1"/>
  <c r="R57" i="1"/>
  <c r="Q57" i="1"/>
  <c r="N57" i="1"/>
  <c r="M57" i="1"/>
  <c r="J57" i="1"/>
  <c r="I57" i="1"/>
  <c r="BF55" i="1"/>
  <c r="BD55" i="1"/>
  <c r="BC55" i="1"/>
  <c r="AY55" i="1"/>
  <c r="AU55" i="1"/>
  <c r="AQ55" i="1"/>
  <c r="AM55" i="1"/>
  <c r="AI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BF54" i="1"/>
  <c r="BD54" i="1"/>
  <c r="BC54" i="1"/>
  <c r="AD54" i="1"/>
  <c r="AC54" i="1"/>
  <c r="Z54" i="1"/>
  <c r="Y54" i="1"/>
  <c r="V54" i="1"/>
  <c r="U54" i="1"/>
  <c r="R54" i="1"/>
  <c r="Q54" i="1"/>
  <c r="N54" i="1"/>
  <c r="M54" i="1"/>
  <c r="J54" i="1"/>
  <c r="I54" i="1"/>
  <c r="BF53" i="1"/>
  <c r="BD53" i="1"/>
  <c r="BC53" i="1"/>
  <c r="AD53" i="1"/>
  <c r="AC53" i="1"/>
  <c r="Z53" i="1"/>
  <c r="Y53" i="1"/>
  <c r="V53" i="1"/>
  <c r="U53" i="1"/>
  <c r="R53" i="1"/>
  <c r="Q53" i="1"/>
  <c r="N53" i="1"/>
  <c r="M53" i="1"/>
  <c r="BE74" i="1" l="1"/>
  <c r="M74" i="1"/>
  <c r="BF73" i="1"/>
  <c r="BC74" i="1"/>
  <c r="BF74" i="1" s="1"/>
  <c r="BE71" i="1"/>
  <c r="BF71" i="1"/>
  <c r="J71" i="1"/>
  <c r="I71" i="1"/>
  <c r="BF70" i="1"/>
  <c r="BC66" i="1"/>
  <c r="BE65" i="1"/>
  <c r="J53" i="1"/>
  <c r="I53" i="1"/>
  <c r="BF52" i="1"/>
  <c r="BD52" i="1"/>
  <c r="BC52" i="1"/>
  <c r="AD52" i="1"/>
  <c r="AC52" i="1"/>
  <c r="Z52" i="1"/>
  <c r="Y52" i="1"/>
  <c r="V52" i="1"/>
  <c r="U52" i="1"/>
  <c r="R52" i="1"/>
  <c r="Q52" i="1"/>
  <c r="N52" i="1"/>
  <c r="M52" i="1"/>
  <c r="J52" i="1"/>
  <c r="I52" i="1"/>
  <c r="BF51" i="1"/>
  <c r="BD51" i="1"/>
  <c r="BC51" i="1"/>
  <c r="AD51" i="1"/>
  <c r="AC51" i="1"/>
  <c r="Z51" i="1"/>
  <c r="Y51" i="1"/>
  <c r="V51" i="1"/>
  <c r="U51" i="1"/>
  <c r="R51" i="1"/>
  <c r="Q51" i="1"/>
  <c r="N51" i="1"/>
  <c r="M51" i="1"/>
  <c r="J51" i="1"/>
  <c r="I51" i="1"/>
  <c r="BF50" i="1"/>
  <c r="BD50" i="1"/>
  <c r="BC50" i="1"/>
  <c r="AD50" i="1"/>
  <c r="AC50" i="1"/>
  <c r="Z50" i="1"/>
  <c r="Y50" i="1"/>
  <c r="V50" i="1"/>
  <c r="U50" i="1"/>
  <c r="R50" i="1"/>
  <c r="Q50" i="1"/>
  <c r="N50" i="1"/>
  <c r="M50" i="1"/>
  <c r="J50" i="1"/>
  <c r="I50" i="1"/>
  <c r="BF49" i="1"/>
  <c r="BD49" i="1"/>
  <c r="BC49" i="1"/>
  <c r="AD49" i="1"/>
  <c r="AC49" i="1"/>
  <c r="Z49" i="1"/>
  <c r="Y49" i="1"/>
  <c r="V49" i="1"/>
  <c r="U49" i="1"/>
  <c r="R49" i="1"/>
  <c r="Q49" i="1"/>
  <c r="N49" i="1"/>
  <c r="M49" i="1"/>
  <c r="J49" i="1"/>
  <c r="I49" i="1"/>
  <c r="BF48" i="1"/>
  <c r="BD48" i="1"/>
  <c r="BC48" i="1"/>
  <c r="AD48" i="1"/>
  <c r="AC48" i="1"/>
  <c r="Z48" i="1"/>
  <c r="Y48" i="1"/>
  <c r="V48" i="1"/>
  <c r="U48" i="1"/>
  <c r="R48" i="1"/>
  <c r="Q48" i="1"/>
  <c r="N48" i="1"/>
  <c r="M48" i="1"/>
  <c r="J48" i="1"/>
  <c r="I48" i="1"/>
  <c r="BF47" i="1"/>
  <c r="BD47" i="1"/>
  <c r="BC47" i="1"/>
  <c r="AD47" i="1"/>
  <c r="AC47" i="1"/>
  <c r="Z47" i="1"/>
  <c r="Y47" i="1"/>
  <c r="V47" i="1"/>
  <c r="U47" i="1"/>
  <c r="R47" i="1"/>
  <c r="Q47" i="1"/>
  <c r="N47" i="1"/>
  <c r="M47" i="1"/>
  <c r="J47" i="1"/>
  <c r="I47" i="1"/>
  <c r="BF46" i="1"/>
  <c r="BD46" i="1"/>
  <c r="BC46" i="1"/>
  <c r="AD46" i="1"/>
  <c r="AC46" i="1"/>
  <c r="Z46" i="1"/>
  <c r="Y46" i="1"/>
  <c r="V46" i="1"/>
  <c r="U46" i="1"/>
  <c r="R46" i="1"/>
  <c r="Q46" i="1"/>
  <c r="N46" i="1"/>
  <c r="M46" i="1"/>
  <c r="J46" i="1"/>
  <c r="I46" i="1"/>
  <c r="AY44" i="1"/>
  <c r="AU44" i="1"/>
  <c r="AQ44" i="1"/>
  <c r="AM44" i="1"/>
  <c r="AI44" i="1"/>
  <c r="AE44" i="1"/>
  <c r="AB44" i="1"/>
  <c r="AD44" i="1" s="1"/>
  <c r="AA44" i="1"/>
  <c r="AC44" i="1" s="1"/>
  <c r="Z44" i="1"/>
  <c r="X44" i="1"/>
  <c r="Y44" i="1" s="1"/>
  <c r="W44" i="1"/>
  <c r="T44" i="1"/>
  <c r="V44" i="1" s="1"/>
  <c r="S44" i="1"/>
  <c r="U44" i="1" s="1"/>
  <c r="R44" i="1"/>
  <c r="P44" i="1"/>
  <c r="Q44" i="1" s="1"/>
  <c r="O44" i="1"/>
  <c r="L44" i="1"/>
  <c r="N44" i="1" s="1"/>
  <c r="K44" i="1"/>
  <c r="M44" i="1" s="1"/>
  <c r="H44" i="1"/>
  <c r="I44" i="1" s="1"/>
  <c r="G44" i="1"/>
  <c r="BC44" i="1" s="1"/>
  <c r="BD43" i="1"/>
  <c r="BC43" i="1"/>
  <c r="AD43" i="1"/>
  <c r="AC43" i="1"/>
  <c r="Z43" i="1"/>
  <c r="Y43" i="1"/>
  <c r="V43" i="1"/>
  <c r="U43" i="1"/>
  <c r="R43" i="1"/>
  <c r="Q43" i="1"/>
  <c r="N43" i="1"/>
  <c r="M43" i="1"/>
  <c r="J43" i="1"/>
  <c r="I43" i="1"/>
  <c r="BF41" i="1"/>
  <c r="BD41" i="1"/>
  <c r="BC41" i="1"/>
  <c r="AD41" i="1"/>
  <c r="AC41" i="1"/>
  <c r="Z41" i="1"/>
  <c r="Y41" i="1"/>
  <c r="V41" i="1"/>
  <c r="U41" i="1"/>
  <c r="R41" i="1"/>
  <c r="Q41" i="1"/>
  <c r="N41" i="1"/>
  <c r="M41" i="1"/>
  <c r="J41" i="1"/>
  <c r="I41" i="1"/>
  <c r="BF40" i="1"/>
  <c r="BD40" i="1"/>
  <c r="BC40" i="1"/>
  <c r="AD40" i="1"/>
  <c r="AC40" i="1"/>
  <c r="Z40" i="1"/>
  <c r="Y40" i="1"/>
  <c r="V40" i="1"/>
  <c r="U40" i="1"/>
  <c r="R40" i="1"/>
  <c r="Q40" i="1"/>
  <c r="N40" i="1"/>
  <c r="M40" i="1"/>
  <c r="J40" i="1"/>
  <c r="I40" i="1"/>
  <c r="BF39" i="1"/>
  <c r="BD39" i="1"/>
  <c r="BC39" i="1"/>
  <c r="AD39" i="1"/>
  <c r="AC39" i="1"/>
  <c r="Z39" i="1"/>
  <c r="Y39" i="1"/>
  <c r="V39" i="1"/>
  <c r="U39" i="1"/>
  <c r="R39" i="1"/>
  <c r="Q39" i="1"/>
  <c r="N39" i="1"/>
  <c r="M39" i="1"/>
  <c r="J39" i="1"/>
  <c r="I39" i="1"/>
  <c r="AY38" i="1"/>
  <c r="AU38" i="1"/>
  <c r="AQ38" i="1"/>
  <c r="AM38" i="1"/>
  <c r="AI38" i="1"/>
  <c r="AE38" i="1"/>
  <c r="AC38" i="1"/>
  <c r="AB38" i="1"/>
  <c r="AD38" i="1" s="1"/>
  <c r="AA38" i="1"/>
  <c r="X38" i="1"/>
  <c r="Z38" i="1" s="1"/>
  <c r="W38" i="1"/>
  <c r="Y38" i="1" s="1"/>
  <c r="U38" i="1"/>
  <c r="T38" i="1"/>
  <c r="V38" i="1" s="1"/>
  <c r="S38" i="1"/>
  <c r="P38" i="1"/>
  <c r="R38" i="1" s="1"/>
  <c r="O38" i="1"/>
  <c r="Q38" i="1" s="1"/>
  <c r="M38" i="1"/>
  <c r="L38" i="1"/>
  <c r="N38" i="1" s="1"/>
  <c r="K38" i="1"/>
  <c r="H38" i="1"/>
  <c r="BD38" i="1" s="1"/>
  <c r="G38" i="1"/>
  <c r="BC38" i="1" s="1"/>
  <c r="BD37" i="1"/>
  <c r="BE37" i="1" s="1"/>
  <c r="BC37" i="1"/>
  <c r="AD37" i="1"/>
  <c r="AC37" i="1"/>
  <c r="Z37" i="1"/>
  <c r="Y37" i="1"/>
  <c r="V37" i="1"/>
  <c r="U37" i="1"/>
  <c r="R37" i="1"/>
  <c r="Q37" i="1"/>
  <c r="N37" i="1"/>
  <c r="M37" i="1"/>
  <c r="J37" i="1"/>
  <c r="I37" i="1"/>
  <c r="BC36" i="1"/>
  <c r="BE36" i="1" s="1"/>
  <c r="BF34" i="1"/>
  <c r="BD34" i="1"/>
  <c r="BC34" i="1"/>
  <c r="AD34" i="1"/>
  <c r="AC34" i="1"/>
  <c r="Z34" i="1"/>
  <c r="Y34" i="1"/>
  <c r="V34" i="1"/>
  <c r="U34" i="1"/>
  <c r="R34" i="1"/>
  <c r="Q34" i="1"/>
  <c r="N34" i="1"/>
  <c r="M34" i="1"/>
  <c r="J34" i="1"/>
  <c r="I34" i="1"/>
  <c r="BF33" i="1"/>
  <c r="BD33" i="1"/>
  <c r="BC33" i="1"/>
  <c r="AD33" i="1"/>
  <c r="AC33" i="1"/>
  <c r="Z33" i="1"/>
  <c r="Y33" i="1"/>
  <c r="V33" i="1"/>
  <c r="U33" i="1"/>
  <c r="R33" i="1"/>
  <c r="Q33" i="1"/>
  <c r="N33" i="1"/>
  <c r="M33" i="1"/>
  <c r="J33" i="1"/>
  <c r="I33" i="1"/>
  <c r="BF32" i="1"/>
  <c r="BD32" i="1"/>
  <c r="BC32" i="1"/>
  <c r="AD32" i="1"/>
  <c r="AC32" i="1"/>
  <c r="Z32" i="1"/>
  <c r="Y32" i="1"/>
  <c r="V32" i="1"/>
  <c r="U32" i="1"/>
  <c r="R32" i="1"/>
  <c r="Q32" i="1"/>
  <c r="N32" i="1"/>
  <c r="M32" i="1"/>
  <c r="J32" i="1"/>
  <c r="I32" i="1"/>
  <c r="BF31" i="1"/>
  <c r="BD31" i="1"/>
  <c r="BC31" i="1"/>
  <c r="AD31" i="1"/>
  <c r="AC31" i="1"/>
  <c r="Z31" i="1"/>
  <c r="Y31" i="1"/>
  <c r="V31" i="1"/>
  <c r="U31" i="1"/>
  <c r="R31" i="1"/>
  <c r="Q31" i="1"/>
  <c r="N31" i="1"/>
  <c r="M31" i="1"/>
  <c r="J31" i="1"/>
  <c r="I31" i="1"/>
  <c r="BD30" i="1"/>
  <c r="AY30" i="1"/>
  <c r="AY75" i="1" s="1"/>
  <c r="AU30" i="1"/>
  <c r="AU75" i="1" s="1"/>
  <c r="AQ30" i="1"/>
  <c r="AM30" i="1"/>
  <c r="AM75" i="1" s="1"/>
  <c r="AI30" i="1"/>
  <c r="AE30" i="1"/>
  <c r="AC30" i="1"/>
  <c r="AB30" i="1"/>
  <c r="AB75" i="1" s="1"/>
  <c r="AA30" i="1"/>
  <c r="X30" i="1"/>
  <c r="X75" i="1" s="1"/>
  <c r="W30" i="1"/>
  <c r="W75" i="1" s="1"/>
  <c r="U30" i="1"/>
  <c r="T30" i="1"/>
  <c r="T75" i="1" s="1"/>
  <c r="S30" i="1"/>
  <c r="P30" i="1"/>
  <c r="O30" i="1"/>
  <c r="L30" i="1"/>
  <c r="L75" i="1" s="1"/>
  <c r="K30" i="1"/>
  <c r="K75" i="1" s="1"/>
  <c r="H30" i="1"/>
  <c r="G30" i="1"/>
  <c r="BD28" i="1"/>
  <c r="BF28" i="1" s="1"/>
  <c r="AD28" i="1"/>
  <c r="AC28" i="1"/>
  <c r="Z28" i="1"/>
  <c r="Y28" i="1"/>
  <c r="V28" i="1"/>
  <c r="U28" i="1"/>
  <c r="R28" i="1"/>
  <c r="Q28" i="1"/>
  <c r="N28" i="1"/>
  <c r="M28" i="1"/>
  <c r="J28" i="1"/>
  <c r="I28" i="1"/>
  <c r="BF26" i="1"/>
  <c r="BD26" i="1"/>
  <c r="BC26" i="1"/>
  <c r="AD26" i="1"/>
  <c r="AC26" i="1"/>
  <c r="Z26" i="1"/>
  <c r="Y26" i="1"/>
  <c r="V26" i="1"/>
  <c r="U26" i="1"/>
  <c r="R26" i="1"/>
  <c r="Q26" i="1"/>
  <c r="N26" i="1"/>
  <c r="M26" i="1"/>
  <c r="J26" i="1"/>
  <c r="I26" i="1"/>
  <c r="BF25" i="1"/>
  <c r="BD25" i="1"/>
  <c r="BC25" i="1"/>
  <c r="AD25" i="1"/>
  <c r="AC25" i="1"/>
  <c r="Z25" i="1"/>
  <c r="Y25" i="1"/>
  <c r="V25" i="1"/>
  <c r="U25" i="1"/>
  <c r="R25" i="1"/>
  <c r="Q25" i="1"/>
  <c r="N25" i="1"/>
  <c r="M25" i="1"/>
  <c r="J25" i="1"/>
  <c r="I25" i="1"/>
  <c r="BF24" i="1"/>
  <c r="BD24" i="1"/>
  <c r="BC24" i="1"/>
  <c r="AD24" i="1"/>
  <c r="AC24" i="1"/>
  <c r="Z24" i="1"/>
  <c r="Y24" i="1"/>
  <c r="V24" i="1"/>
  <c r="U24" i="1"/>
  <c r="R24" i="1"/>
  <c r="Q24" i="1"/>
  <c r="N24" i="1"/>
  <c r="M24" i="1"/>
  <c r="J24" i="1"/>
  <c r="I24" i="1"/>
  <c r="BF23" i="1"/>
  <c r="BD23" i="1"/>
  <c r="BC23" i="1"/>
  <c r="AD23" i="1"/>
  <c r="AC23" i="1"/>
  <c r="Z23" i="1"/>
  <c r="Y23" i="1"/>
  <c r="V23" i="1"/>
  <c r="U23" i="1"/>
  <c r="R23" i="1"/>
  <c r="Q23" i="1"/>
  <c r="N23" i="1"/>
  <c r="M23" i="1"/>
  <c r="J23" i="1"/>
  <c r="I23" i="1"/>
  <c r="BF22" i="1"/>
  <c r="BD22" i="1"/>
  <c r="BC22" i="1"/>
  <c r="AD22" i="1"/>
  <c r="AC22" i="1"/>
  <c r="Z22" i="1"/>
  <c r="Y22" i="1"/>
  <c r="V22" i="1"/>
  <c r="U22" i="1"/>
  <c r="R22" i="1"/>
  <c r="Q22" i="1"/>
  <c r="N22" i="1"/>
  <c r="M22" i="1"/>
  <c r="J22" i="1"/>
  <c r="I22" i="1"/>
  <c r="BF21" i="1"/>
  <c r="BD21" i="1"/>
  <c r="BC21" i="1"/>
  <c r="AD21" i="1"/>
  <c r="AC21" i="1"/>
  <c r="Z21" i="1"/>
  <c r="Y21" i="1"/>
  <c r="V21" i="1"/>
  <c r="U21" i="1"/>
  <c r="R21" i="1"/>
  <c r="Q21" i="1"/>
  <c r="N21" i="1"/>
  <c r="M21" i="1"/>
  <c r="J21" i="1"/>
  <c r="I21" i="1"/>
  <c r="BC18" i="1"/>
  <c r="BF17" i="1"/>
  <c r="BD17" i="1"/>
  <c r="BC17" i="1"/>
  <c r="AD17" i="1"/>
  <c r="AC17" i="1"/>
  <c r="Z17" i="1"/>
  <c r="Y17" i="1"/>
  <c r="V17" i="1"/>
  <c r="U17" i="1"/>
  <c r="R17" i="1"/>
  <c r="Q17" i="1"/>
  <c r="N17" i="1"/>
  <c r="M17" i="1"/>
  <c r="J17" i="1"/>
  <c r="I17" i="1"/>
  <c r="AE16" i="1"/>
  <c r="AE19" i="1" s="1"/>
  <c r="W16" i="1"/>
  <c r="O16" i="1"/>
  <c r="O19" i="1" s="1"/>
  <c r="G16" i="1"/>
  <c r="AY15" i="1"/>
  <c r="AY16" i="1" s="1"/>
  <c r="AY19" i="1" s="1"/>
  <c r="AU15" i="1"/>
  <c r="AU16" i="1" s="1"/>
  <c r="AU19" i="1" s="1"/>
  <c r="AQ15" i="1"/>
  <c r="AQ16" i="1" s="1"/>
  <c r="AQ19" i="1" s="1"/>
  <c r="AM15" i="1"/>
  <c r="AM16" i="1" s="1"/>
  <c r="AM19" i="1" s="1"/>
  <c r="AM76" i="1" s="1"/>
  <c r="AM82" i="1" s="1"/>
  <c r="AI15" i="1"/>
  <c r="AI16" i="1" s="1"/>
  <c r="AI19" i="1" s="1"/>
  <c r="AE15" i="1"/>
  <c r="AD15" i="1"/>
  <c r="AB15" i="1"/>
  <c r="AB16" i="1" s="1"/>
  <c r="AA15" i="1"/>
  <c r="AC15" i="1" s="1"/>
  <c r="X15" i="1"/>
  <c r="X16" i="1" s="1"/>
  <c r="W15" i="1"/>
  <c r="V15" i="1"/>
  <c r="T15" i="1"/>
  <c r="T16" i="1" s="1"/>
  <c r="S15" i="1"/>
  <c r="U15" i="1" s="1"/>
  <c r="P15" i="1"/>
  <c r="P16" i="1" s="1"/>
  <c r="O15" i="1"/>
  <c r="N15" i="1"/>
  <c r="L15" i="1"/>
  <c r="L16" i="1" s="1"/>
  <c r="K15" i="1"/>
  <c r="M15" i="1" s="1"/>
  <c r="H15" i="1"/>
  <c r="BD15" i="1" s="1"/>
  <c r="G15" i="1"/>
  <c r="BC15" i="1" s="1"/>
  <c r="BF14" i="1"/>
  <c r="BD14" i="1"/>
  <c r="BC14" i="1"/>
  <c r="AD14" i="1"/>
  <c r="AC14" i="1"/>
  <c r="Z14" i="1"/>
  <c r="Y14" i="1"/>
  <c r="V14" i="1"/>
  <c r="U14" i="1"/>
  <c r="R14" i="1"/>
  <c r="Q14" i="1"/>
  <c r="N14" i="1"/>
  <c r="M14" i="1"/>
  <c r="J14" i="1"/>
  <c r="I14" i="1"/>
  <c r="BC13" i="1"/>
  <c r="BE13" i="1" s="1"/>
  <c r="BF11" i="1"/>
  <c r="BD11" i="1"/>
  <c r="BC11" i="1"/>
  <c r="AD11" i="1"/>
  <c r="AC11" i="1"/>
  <c r="Z11" i="1"/>
  <c r="Y11" i="1"/>
  <c r="V11" i="1"/>
  <c r="U11" i="1"/>
  <c r="R11" i="1"/>
  <c r="Q11" i="1"/>
  <c r="N11" i="1"/>
  <c r="M11" i="1"/>
  <c r="J11" i="1"/>
  <c r="I11" i="1"/>
  <c r="BF9" i="1"/>
  <c r="BD9" i="1"/>
  <c r="BC9" i="1"/>
  <c r="AD9" i="1"/>
  <c r="AC9" i="1"/>
  <c r="Z9" i="1"/>
  <c r="Y9" i="1"/>
  <c r="V9" i="1"/>
  <c r="U9" i="1"/>
  <c r="R9" i="1"/>
  <c r="Q9" i="1"/>
  <c r="N9" i="1"/>
  <c r="M9" i="1"/>
  <c r="J9" i="1"/>
  <c r="I9" i="1"/>
  <c r="BF8" i="1"/>
  <c r="BD8" i="1"/>
  <c r="BC8" i="1"/>
  <c r="AY8" i="1"/>
  <c r="AU8" i="1"/>
  <c r="AQ8" i="1"/>
  <c r="AM8" i="1"/>
  <c r="AI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BF7" i="1"/>
  <c r="BD7" i="1"/>
  <c r="BC7" i="1"/>
  <c r="AD7" i="1"/>
  <c r="AC7" i="1"/>
  <c r="Z7" i="1"/>
  <c r="Y7" i="1"/>
  <c r="V7" i="1"/>
  <c r="U7" i="1"/>
  <c r="R7" i="1"/>
  <c r="Q7" i="1"/>
  <c r="N7" i="1"/>
  <c r="M7" i="1"/>
  <c r="J7" i="1"/>
  <c r="I7" i="1"/>
  <c r="BF6" i="1"/>
  <c r="BD6" i="1"/>
  <c r="BC6" i="1"/>
  <c r="AD6" i="1"/>
  <c r="AC6" i="1"/>
  <c r="Z6" i="1"/>
  <c r="Y6" i="1"/>
  <c r="V6" i="1"/>
  <c r="U6" i="1"/>
  <c r="R6" i="1"/>
  <c r="Q6" i="1"/>
  <c r="N6" i="1"/>
  <c r="M6" i="1"/>
  <c r="J6" i="1"/>
  <c r="I6" i="1"/>
  <c r="M75" i="1" l="1"/>
  <c r="BF66" i="1"/>
  <c r="BE66" i="1"/>
  <c r="AY76" i="1"/>
  <c r="AY82" i="1" s="1"/>
  <c r="J44" i="1"/>
  <c r="S75" i="1"/>
  <c r="AI75" i="1"/>
  <c r="AI76" i="1" s="1"/>
  <c r="AI82" i="1" s="1"/>
  <c r="BE43" i="1"/>
  <c r="BF43" i="1"/>
  <c r="BD44" i="1"/>
  <c r="H75" i="1"/>
  <c r="Y75" i="1"/>
  <c r="AQ75" i="1"/>
  <c r="AQ76" i="1" s="1"/>
  <c r="AQ82" i="1" s="1"/>
  <c r="AA75" i="1"/>
  <c r="AC75" i="1" s="1"/>
  <c r="BE38" i="1"/>
  <c r="BF38" i="1"/>
  <c r="I38" i="1"/>
  <c r="O75" i="1"/>
  <c r="O76" i="1" s="1"/>
  <c r="J38" i="1"/>
  <c r="P75" i="1"/>
  <c r="U75" i="1"/>
  <c r="AE75" i="1"/>
  <c r="AE76" i="1" s="1"/>
  <c r="AE82" i="1" s="1"/>
  <c r="G75" i="1"/>
  <c r="J75" i="1" s="1"/>
  <c r="BF37" i="1"/>
  <c r="BE28" i="1"/>
  <c r="V30" i="1"/>
  <c r="Z75" i="1"/>
  <c r="M30" i="1"/>
  <c r="BC30" i="1"/>
  <c r="BF30" i="1" s="1"/>
  <c r="N30" i="1"/>
  <c r="AU76" i="1"/>
  <c r="AU82" i="1" s="1"/>
  <c r="I30" i="1"/>
  <c r="Q30" i="1"/>
  <c r="Y30" i="1"/>
  <c r="AD30" i="1"/>
  <c r="J30" i="1"/>
  <c r="R30" i="1"/>
  <c r="Z30" i="1"/>
  <c r="N75" i="1"/>
  <c r="V75" i="1"/>
  <c r="AD75" i="1"/>
  <c r="BE15" i="1"/>
  <c r="BF15" i="1"/>
  <c r="Z16" i="1"/>
  <c r="X19" i="1"/>
  <c r="T19" i="1"/>
  <c r="L19" i="1"/>
  <c r="AB19" i="1"/>
  <c r="R16" i="1"/>
  <c r="P19" i="1"/>
  <c r="Q19" i="1"/>
  <c r="Y16" i="1"/>
  <c r="W19" i="1"/>
  <c r="J15" i="1"/>
  <c r="R15" i="1"/>
  <c r="Z15" i="1"/>
  <c r="Q16" i="1"/>
  <c r="Q15" i="1"/>
  <c r="H16" i="1"/>
  <c r="G19" i="1"/>
  <c r="K16" i="1"/>
  <c r="N16" i="1" s="1"/>
  <c r="S16" i="1"/>
  <c r="V16" i="1" s="1"/>
  <c r="AA16" i="1"/>
  <c r="AD16" i="1" s="1"/>
  <c r="I15" i="1"/>
  <c r="Y15" i="1"/>
  <c r="BE14" i="1"/>
  <c r="Q75" i="1" l="1"/>
  <c r="BE44" i="1"/>
  <c r="BF44" i="1"/>
  <c r="BC75" i="1"/>
  <c r="BF75" i="1" s="1"/>
  <c r="I75" i="1"/>
  <c r="R75" i="1"/>
  <c r="BE30" i="1"/>
  <c r="G76" i="1"/>
  <c r="W76" i="1"/>
  <c r="Y19" i="1"/>
  <c r="BD16" i="1"/>
  <c r="J16" i="1"/>
  <c r="H19" i="1"/>
  <c r="L76" i="1"/>
  <c r="O82" i="1"/>
  <c r="T76" i="1"/>
  <c r="I16" i="1"/>
  <c r="P76" i="1"/>
  <c r="R19" i="1"/>
  <c r="AC16" i="1"/>
  <c r="AA19" i="1"/>
  <c r="X76" i="1"/>
  <c r="Z19" i="1"/>
  <c r="U16" i="1"/>
  <c r="S19" i="1"/>
  <c r="V19" i="1" s="1"/>
  <c r="BC16" i="1"/>
  <c r="M16" i="1"/>
  <c r="K19" i="1"/>
  <c r="AB76" i="1"/>
  <c r="BE75" i="1" l="1"/>
  <c r="G82" i="1"/>
  <c r="P82" i="1"/>
  <c r="R82" i="1" s="1"/>
  <c r="R76" i="1"/>
  <c r="H76" i="1"/>
  <c r="BD19" i="1"/>
  <c r="J19" i="1"/>
  <c r="BE16" i="1"/>
  <c r="BF16" i="1"/>
  <c r="AA76" i="1"/>
  <c r="AC19" i="1"/>
  <c r="L82" i="1"/>
  <c r="S76" i="1"/>
  <c r="U19" i="1"/>
  <c r="T82" i="1"/>
  <c r="AD19" i="1"/>
  <c r="X82" i="1"/>
  <c r="Z76" i="1"/>
  <c r="Q76" i="1"/>
  <c r="W82" i="1"/>
  <c r="Y76" i="1"/>
  <c r="AB82" i="1"/>
  <c r="I19" i="1"/>
  <c r="K76" i="1"/>
  <c r="N76" i="1" s="1"/>
  <c r="M19" i="1"/>
  <c r="N19" i="1"/>
  <c r="BC19" i="1"/>
  <c r="Q82" i="1" l="1"/>
  <c r="Y82" i="1"/>
  <c r="U76" i="1"/>
  <c r="S82" i="1"/>
  <c r="U82" i="1" s="1"/>
  <c r="BE19" i="1"/>
  <c r="BF19" i="1"/>
  <c r="H82" i="1"/>
  <c r="I82" i="1" s="1"/>
  <c r="BD76" i="1"/>
  <c r="J76" i="1"/>
  <c r="K82" i="1"/>
  <c r="M82" i="1" s="1"/>
  <c r="M76" i="1"/>
  <c r="Z82" i="1"/>
  <c r="BC76" i="1"/>
  <c r="AC76" i="1"/>
  <c r="AA82" i="1"/>
  <c r="AC82" i="1" s="1"/>
  <c r="I76" i="1"/>
  <c r="AD76" i="1"/>
  <c r="V76" i="1"/>
  <c r="V82" i="1" l="1"/>
  <c r="BE76" i="1"/>
  <c r="J82" i="1"/>
  <c r="BD82" i="1"/>
  <c r="BC82" i="1"/>
  <c r="AD82" i="1"/>
  <c r="N82" i="1"/>
  <c r="BE82" i="1" l="1"/>
  <c r="BF82" i="1"/>
</calcChain>
</file>

<file path=xl/sharedStrings.xml><?xml version="1.0" encoding="utf-8"?>
<sst xmlns="http://schemas.openxmlformats.org/spreadsheetml/2006/main" count="134" uniqueCount="94">
  <si>
    <t>TOTAL</t>
  </si>
  <si>
    <t>Jul 20</t>
  </si>
  <si>
    <t>Budget</t>
  </si>
  <si>
    <t>$ Over Budget</t>
  </si>
  <si>
    <t>% of Budget</t>
  </si>
  <si>
    <t>Aug 20</t>
  </si>
  <si>
    <t>Sep 20</t>
  </si>
  <si>
    <t>Oct 20</t>
  </si>
  <si>
    <t>Nov 20</t>
  </si>
  <si>
    <t>Dec 20</t>
  </si>
  <si>
    <t>Jan 21</t>
  </si>
  <si>
    <t>Feb 21</t>
  </si>
  <si>
    <t>Mar 21</t>
  </si>
  <si>
    <t>Apr 21</t>
  </si>
  <si>
    <t>May 21</t>
  </si>
  <si>
    <t>Jun 21</t>
  </si>
  <si>
    <t>Ordinary Income/Expense</t>
  </si>
  <si>
    <t>Income</t>
  </si>
  <si>
    <t>Call Out Income</t>
  </si>
  <si>
    <t>Use of JC equipment</t>
  </si>
  <si>
    <t>Call Out Income - Other</t>
  </si>
  <si>
    <t>Total Call Out Income</t>
  </si>
  <si>
    <t>Interest Income</t>
  </si>
  <si>
    <t>Johnson County Treasurer</t>
  </si>
  <si>
    <t>Motor Vehicle taxes/interest</t>
  </si>
  <si>
    <t>Property Taxes</t>
  </si>
  <si>
    <t>Previous years</t>
  </si>
  <si>
    <t>Property Taxes - Other</t>
  </si>
  <si>
    <t>Total Property Taxes</t>
  </si>
  <si>
    <t>Total Johnson County Treasurer</t>
  </si>
  <si>
    <t>Mechanic Income</t>
  </si>
  <si>
    <t>Miscellaneous Income</t>
  </si>
  <si>
    <t>Total Income</t>
  </si>
  <si>
    <t>Expense</t>
  </si>
  <si>
    <t>Advertising</t>
  </si>
  <si>
    <t>Board Expense</t>
  </si>
  <si>
    <t>Call out Expense</t>
  </si>
  <si>
    <t>Chief Expense</t>
  </si>
  <si>
    <t>Contracted Services</t>
  </si>
  <si>
    <t>Dues and Subscriptions</t>
  </si>
  <si>
    <t>Equipment</t>
  </si>
  <si>
    <t>Capital Equipment</t>
  </si>
  <si>
    <t>Equipment - Other</t>
  </si>
  <si>
    <t>Fire Prevention</t>
  </si>
  <si>
    <t>Fire Suppression</t>
  </si>
  <si>
    <t>Fire Warden Expense</t>
  </si>
  <si>
    <t>Fuel &amp; Oil Expense</t>
  </si>
  <si>
    <t>Insurance</t>
  </si>
  <si>
    <t>Bond</t>
  </si>
  <si>
    <t>Insurance - Other</t>
  </si>
  <si>
    <t>Interest Expense</t>
  </si>
  <si>
    <t>Licenses and Permits</t>
  </si>
  <si>
    <t>Meals and Travel</t>
  </si>
  <si>
    <t>Office Supplies</t>
  </si>
  <si>
    <t>Office Supplies - Other</t>
  </si>
  <si>
    <t>Payroll Expenses</t>
  </si>
  <si>
    <t>Admin wages</t>
  </si>
  <si>
    <t>Callout wages</t>
  </si>
  <si>
    <t>Health Insur/well being</t>
  </si>
  <si>
    <t>Operations</t>
  </si>
  <si>
    <t>Payroll tax expense</t>
  </si>
  <si>
    <t>Retirement</t>
  </si>
  <si>
    <t>Unemployment Insurance</t>
  </si>
  <si>
    <t>Workers Comp</t>
  </si>
  <si>
    <t>Payroll Expenses - Other</t>
  </si>
  <si>
    <t>Total Payroll Expenses</t>
  </si>
  <si>
    <t>Professional Fees</t>
  </si>
  <si>
    <t>Accounting</t>
  </si>
  <si>
    <t>Legal</t>
  </si>
  <si>
    <t>Total Professional Fees</t>
  </si>
  <si>
    <t>Repair &amp; Maintenance</t>
  </si>
  <si>
    <t>Building Repairs</t>
  </si>
  <si>
    <t>Equipment Repairs</t>
  </si>
  <si>
    <t>Total Repair &amp; Maintenance</t>
  </si>
  <si>
    <t>Staff Training</t>
  </si>
  <si>
    <t>Staff Training - Other</t>
  </si>
  <si>
    <t>Telephone</t>
  </si>
  <si>
    <t>Internet</t>
  </si>
  <si>
    <t>Telephone - Other</t>
  </si>
  <si>
    <t>Utilities</t>
  </si>
  <si>
    <t>Utilities - Other</t>
  </si>
  <si>
    <t>Total Utilities</t>
  </si>
  <si>
    <t>Total Expense</t>
  </si>
  <si>
    <t>Net Ordinary Income</t>
  </si>
  <si>
    <t>Other Income/Expense</t>
  </si>
  <si>
    <t>Other Income</t>
  </si>
  <si>
    <t>Unrealized Gain/Loss on Invest</t>
  </si>
  <si>
    <t>Total Other Income</t>
  </si>
  <si>
    <t>Net Other Income</t>
  </si>
  <si>
    <t>Net Income</t>
  </si>
  <si>
    <t>To Date</t>
  </si>
  <si>
    <t>$ Remaining</t>
  </si>
  <si>
    <t>83%</t>
  </si>
  <si>
    <t xml:space="preserve">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</si>
</sst>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165" fontId="2" fillId="0" borderId="0" xfId="0" applyNumberFormat="1" applyFont="1"/>
    <xf numFmtId="49" fontId="2" fillId="0" borderId="0" xfId="0" applyNumberFormat="1" applyFont="1"/>
    <xf numFmtId="164" fontId="2" fillId="0" borderId="2" xfId="0" applyNumberFormat="1" applyFont="1" applyBorder="1"/>
    <xf numFmtId="165" fontId="2" fillId="0" borderId="2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1" fillId="0" borderId="5" xfId="0" applyNumberFormat="1" applyFont="1" applyBorder="1"/>
    <xf numFmtId="165" fontId="1" fillId="0" borderId="5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2" fillId="0" borderId="0" xfId="0" applyNumberFormat="1" applyFont="1" applyBorder="1"/>
    <xf numFmtId="49" fontId="2" fillId="0" borderId="2" xfId="0" applyNumberFormat="1" applyFont="1" applyBorder="1"/>
    <xf numFmtId="165" fontId="2" fillId="2" borderId="0" xfId="0" applyNumberFormat="1" applyFont="1" applyFill="1"/>
    <xf numFmtId="49" fontId="2" fillId="0" borderId="3" xfId="0" applyNumberFormat="1" applyFont="1" applyBorder="1"/>
  </cellXfs>
  <cellStyles count="2">
    <cellStyle name="Normal" xfId="0" builtinId="0"/>
    <cellStyle name="Normal 2" xfId="1" xr:uid="{456692D2-CC82-4D1B-B88F-4FFDB18588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297180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EF3DB89-88F5-4C86-9DE1-6E0F8CCE95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297180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CDB7B9D-D524-4395-BD39-E274FC6EB8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0D220-BB2C-46E0-A1C4-4CF51F5889CB}">
  <sheetPr codeName="Sheet1"/>
  <dimension ref="A1:BF83"/>
  <sheetViews>
    <sheetView tabSelected="1" workbookViewId="0">
      <pane xSplit="6" ySplit="2" topLeftCell="AE44" activePane="bottomRight" state="frozenSplit"/>
      <selection pane="topRight" activeCell="G1" sqref="G1"/>
      <selection pane="bottomLeft" activeCell="A3" sqref="A3"/>
      <selection pane="bottomRight" activeCell="BL71" sqref="BL71"/>
    </sheetView>
  </sheetViews>
  <sheetFormatPr defaultRowHeight="14.4" x14ac:dyDescent="0.3"/>
  <cols>
    <col min="1" max="2" width="3" style="23" hidden="1" customWidth="1"/>
    <col min="3" max="5" width="3" style="23" customWidth="1"/>
    <col min="6" max="6" width="19.109375" style="23" customWidth="1"/>
    <col min="7" max="7" width="7.5546875" style="24" hidden="1" customWidth="1"/>
    <col min="8" max="8" width="8.33203125" style="24" hidden="1" customWidth="1"/>
    <col min="9" max="9" width="10.77734375" style="24" hidden="1" customWidth="1"/>
    <col min="10" max="10" width="9.109375" style="24" hidden="1" customWidth="1"/>
    <col min="11" max="11" width="7.109375" style="24" hidden="1" customWidth="1"/>
    <col min="12" max="12" width="5.77734375" style="24" hidden="1" customWidth="1"/>
    <col min="13" max="13" width="10.77734375" style="24" hidden="1" customWidth="1"/>
    <col min="14" max="14" width="9.109375" style="24" hidden="1" customWidth="1"/>
    <col min="15" max="15" width="7.5546875" style="24" hidden="1" customWidth="1"/>
    <col min="16" max="16" width="5.77734375" style="24" hidden="1" customWidth="1"/>
    <col min="17" max="17" width="10.77734375" style="24" hidden="1" customWidth="1"/>
    <col min="18" max="18" width="9.109375" style="24" hidden="1" customWidth="1"/>
    <col min="19" max="19" width="7.109375" style="24" hidden="1" customWidth="1"/>
    <col min="20" max="20" width="5.77734375" style="24" hidden="1" customWidth="1"/>
    <col min="21" max="21" width="10.77734375" style="24" hidden="1" customWidth="1"/>
    <col min="22" max="22" width="9.109375" style="24" hidden="1" customWidth="1"/>
    <col min="23" max="23" width="7.109375" style="24" hidden="1" customWidth="1"/>
    <col min="24" max="24" width="5.77734375" style="24" hidden="1" customWidth="1"/>
    <col min="25" max="25" width="10.77734375" style="24" hidden="1" customWidth="1"/>
    <col min="26" max="26" width="9.109375" style="24" hidden="1" customWidth="1"/>
    <col min="27" max="27" width="7.109375" style="24" hidden="1" customWidth="1"/>
    <col min="28" max="28" width="5.77734375" style="24" hidden="1" customWidth="1"/>
    <col min="29" max="29" width="10.77734375" style="24" hidden="1" customWidth="1"/>
    <col min="30" max="30" width="9.109375" style="24" hidden="1" customWidth="1"/>
    <col min="31" max="31" width="7.109375" style="24" hidden="1" customWidth="1"/>
    <col min="32" max="32" width="5.77734375" style="24" hidden="1" customWidth="1"/>
    <col min="33" max="33" width="10.77734375" style="24" hidden="1" customWidth="1"/>
    <col min="34" max="34" width="9.109375" style="24" hidden="1" customWidth="1"/>
    <col min="35" max="35" width="7.5546875" style="24" hidden="1" customWidth="1"/>
    <col min="36" max="36" width="5.77734375" style="24" hidden="1" customWidth="1"/>
    <col min="37" max="37" width="10.77734375" style="24" hidden="1" customWidth="1"/>
    <col min="38" max="38" width="9.109375" style="24" hidden="1" customWidth="1"/>
    <col min="39" max="39" width="7.5546875" style="24" hidden="1" customWidth="1"/>
    <col min="40" max="40" width="5.77734375" style="24" hidden="1" customWidth="1"/>
    <col min="41" max="41" width="10.77734375" style="24" hidden="1" customWidth="1"/>
    <col min="42" max="42" width="9.109375" style="24" hidden="1" customWidth="1"/>
    <col min="43" max="43" width="7.109375" style="24" bestFit="1" customWidth="1"/>
    <col min="44" max="44" width="5.77734375" style="24" hidden="1" customWidth="1"/>
    <col min="45" max="45" width="10.77734375" style="24" hidden="1" customWidth="1"/>
    <col min="46" max="46" width="9.109375" style="24" hidden="1" customWidth="1"/>
    <col min="47" max="47" width="5.6640625" style="24" hidden="1" customWidth="1"/>
    <col min="48" max="48" width="5.77734375" style="24" hidden="1" customWidth="1"/>
    <col min="49" max="49" width="10.77734375" style="24" hidden="1" customWidth="1"/>
    <col min="50" max="50" width="9.109375" style="24" hidden="1" customWidth="1"/>
    <col min="51" max="51" width="5.33203125" style="24" hidden="1" customWidth="1"/>
    <col min="52" max="52" width="5.77734375" style="24" hidden="1" customWidth="1"/>
    <col min="53" max="53" width="10.77734375" style="24" hidden="1" customWidth="1"/>
    <col min="54" max="54" width="9.109375" style="24" hidden="1" customWidth="1"/>
    <col min="55" max="55" width="11.109375" style="24" bestFit="1" customWidth="1"/>
    <col min="56" max="56" width="8.33203125" style="24" bestFit="1" customWidth="1"/>
    <col min="57" max="57" width="10.77734375" style="24" bestFit="1" customWidth="1"/>
    <col min="58" max="58" width="9.109375" style="24" bestFit="1" customWidth="1"/>
  </cols>
  <sheetData>
    <row r="1" spans="1:58" ht="15" thickBot="1" x14ac:dyDescent="0.3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3" t="s">
        <v>0</v>
      </c>
      <c r="BD1" s="2"/>
      <c r="BE1" s="2"/>
      <c r="BF1" s="2"/>
    </row>
    <row r="2" spans="1:58" s="22" customFormat="1" ht="15.6" thickTop="1" thickBot="1" x14ac:dyDescent="0.35">
      <c r="A2" s="20"/>
      <c r="B2" s="20"/>
      <c r="C2" s="20"/>
      <c r="D2" s="20"/>
      <c r="E2" s="20"/>
      <c r="F2" s="20" t="s">
        <v>92</v>
      </c>
      <c r="G2" s="21" t="s">
        <v>1</v>
      </c>
      <c r="H2" s="21" t="s">
        <v>2</v>
      </c>
      <c r="I2" s="21" t="s">
        <v>3</v>
      </c>
      <c r="J2" s="21" t="s">
        <v>4</v>
      </c>
      <c r="K2" s="21" t="s">
        <v>5</v>
      </c>
      <c r="L2" s="21" t="s">
        <v>2</v>
      </c>
      <c r="M2" s="21" t="s">
        <v>3</v>
      </c>
      <c r="N2" s="21" t="s">
        <v>4</v>
      </c>
      <c r="O2" s="21" t="s">
        <v>6</v>
      </c>
      <c r="P2" s="21" t="s">
        <v>2</v>
      </c>
      <c r="Q2" s="21" t="s">
        <v>3</v>
      </c>
      <c r="R2" s="21" t="s">
        <v>4</v>
      </c>
      <c r="S2" s="21" t="s">
        <v>7</v>
      </c>
      <c r="T2" s="21" t="s">
        <v>2</v>
      </c>
      <c r="U2" s="21" t="s">
        <v>3</v>
      </c>
      <c r="V2" s="21" t="s">
        <v>4</v>
      </c>
      <c r="W2" s="21" t="s">
        <v>8</v>
      </c>
      <c r="X2" s="21" t="s">
        <v>2</v>
      </c>
      <c r="Y2" s="21" t="s">
        <v>3</v>
      </c>
      <c r="Z2" s="21" t="s">
        <v>4</v>
      </c>
      <c r="AA2" s="21" t="s">
        <v>9</v>
      </c>
      <c r="AB2" s="21" t="s">
        <v>2</v>
      </c>
      <c r="AC2" s="21" t="s">
        <v>3</v>
      </c>
      <c r="AD2" s="21" t="s">
        <v>4</v>
      </c>
      <c r="AE2" s="21" t="s">
        <v>10</v>
      </c>
      <c r="AF2" s="21" t="s">
        <v>2</v>
      </c>
      <c r="AG2" s="21" t="s">
        <v>3</v>
      </c>
      <c r="AH2" s="21" t="s">
        <v>4</v>
      </c>
      <c r="AI2" s="21" t="s">
        <v>11</v>
      </c>
      <c r="AJ2" s="21" t="s">
        <v>2</v>
      </c>
      <c r="AK2" s="21" t="s">
        <v>3</v>
      </c>
      <c r="AL2" s="21" t="s">
        <v>4</v>
      </c>
      <c r="AM2" s="21" t="s">
        <v>12</v>
      </c>
      <c r="AN2" s="21" t="s">
        <v>2</v>
      </c>
      <c r="AO2" s="21" t="s">
        <v>3</v>
      </c>
      <c r="AP2" s="21" t="s">
        <v>4</v>
      </c>
      <c r="AQ2" s="21" t="s">
        <v>13</v>
      </c>
      <c r="AR2" s="21" t="s">
        <v>2</v>
      </c>
      <c r="AS2" s="21" t="s">
        <v>3</v>
      </c>
      <c r="AT2" s="21" t="s">
        <v>4</v>
      </c>
      <c r="AU2" s="21" t="s">
        <v>14</v>
      </c>
      <c r="AV2" s="21" t="s">
        <v>2</v>
      </c>
      <c r="AW2" s="21" t="s">
        <v>3</v>
      </c>
      <c r="AX2" s="21" t="s">
        <v>4</v>
      </c>
      <c r="AY2" s="21" t="s">
        <v>15</v>
      </c>
      <c r="AZ2" s="21" t="s">
        <v>2</v>
      </c>
      <c r="BA2" s="21" t="s">
        <v>3</v>
      </c>
      <c r="BB2" s="21" t="s">
        <v>4</v>
      </c>
      <c r="BC2" s="21" t="s">
        <v>90</v>
      </c>
      <c r="BD2" s="21" t="s">
        <v>2</v>
      </c>
      <c r="BE2" s="21" t="s">
        <v>91</v>
      </c>
      <c r="BF2" s="21" t="s">
        <v>4</v>
      </c>
    </row>
    <row r="3" spans="1:58" ht="15" hidden="1" thickTop="1" x14ac:dyDescent="0.3">
      <c r="A3" s="1"/>
      <c r="B3" s="1" t="s">
        <v>16</v>
      </c>
      <c r="C3" s="1"/>
      <c r="D3" s="1"/>
      <c r="E3" s="1"/>
      <c r="F3" s="1"/>
      <c r="G3" s="4"/>
      <c r="H3" s="4"/>
      <c r="I3" s="4"/>
      <c r="J3" s="5"/>
      <c r="K3" s="4"/>
      <c r="L3" s="4"/>
      <c r="M3" s="4"/>
      <c r="N3" s="5"/>
      <c r="O3" s="4"/>
      <c r="P3" s="4"/>
      <c r="Q3" s="4"/>
      <c r="R3" s="5"/>
      <c r="S3" s="4"/>
      <c r="T3" s="4"/>
      <c r="U3" s="4"/>
      <c r="V3" s="5"/>
      <c r="W3" s="4"/>
      <c r="X3" s="4"/>
      <c r="Y3" s="4"/>
      <c r="Z3" s="5"/>
      <c r="AA3" s="4"/>
      <c r="AB3" s="4"/>
      <c r="AC3" s="4"/>
      <c r="AD3" s="5"/>
      <c r="AE3" s="4"/>
      <c r="AF3" s="6"/>
      <c r="AG3" s="6"/>
      <c r="AH3" s="6"/>
      <c r="AI3" s="4"/>
      <c r="AJ3" s="6"/>
      <c r="AK3" s="6"/>
      <c r="AL3" s="6"/>
      <c r="AM3" s="4"/>
      <c r="AN3" s="6"/>
      <c r="AO3" s="6"/>
      <c r="AP3" s="6"/>
      <c r="AQ3" s="4"/>
      <c r="AR3" s="6"/>
      <c r="AS3" s="6"/>
      <c r="AT3" s="6"/>
      <c r="AU3" s="4"/>
      <c r="AV3" s="6"/>
      <c r="AW3" s="6"/>
      <c r="AX3" s="6"/>
      <c r="AY3" s="4"/>
      <c r="AZ3" s="6"/>
      <c r="BA3" s="6"/>
      <c r="BB3" s="6"/>
      <c r="BC3" s="4"/>
      <c r="BD3" s="4"/>
      <c r="BE3" s="4"/>
      <c r="BF3" s="5"/>
    </row>
    <row r="4" spans="1:58" ht="15" thickTop="1" x14ac:dyDescent="0.3">
      <c r="A4" s="1"/>
      <c r="B4" s="1"/>
      <c r="C4" s="1" t="s">
        <v>17</v>
      </c>
      <c r="D4" s="1"/>
      <c r="E4" s="1"/>
      <c r="F4" s="1"/>
      <c r="G4" s="4"/>
      <c r="H4" s="4"/>
      <c r="I4" s="4"/>
      <c r="J4" s="5"/>
      <c r="K4" s="4"/>
      <c r="L4" s="4"/>
      <c r="M4" s="4"/>
      <c r="N4" s="5"/>
      <c r="O4" s="4"/>
      <c r="P4" s="4"/>
      <c r="Q4" s="4"/>
      <c r="R4" s="5"/>
      <c r="S4" s="4"/>
      <c r="T4" s="4"/>
      <c r="U4" s="4"/>
      <c r="V4" s="5"/>
      <c r="W4" s="4"/>
      <c r="X4" s="4"/>
      <c r="Y4" s="4"/>
      <c r="Z4" s="5"/>
      <c r="AA4" s="4"/>
      <c r="AB4" s="4"/>
      <c r="AC4" s="4"/>
      <c r="AD4" s="5"/>
      <c r="AE4" s="4"/>
      <c r="AF4" s="6"/>
      <c r="AG4" s="6"/>
      <c r="AH4" s="6"/>
      <c r="AI4" s="4"/>
      <c r="AJ4" s="6"/>
      <c r="AK4" s="6"/>
      <c r="AL4" s="6"/>
      <c r="AM4" s="4"/>
      <c r="AN4" s="6"/>
      <c r="AO4" s="6"/>
      <c r="AP4" s="6"/>
      <c r="AQ4" s="4"/>
      <c r="AR4" s="6"/>
      <c r="AS4" s="6"/>
      <c r="AT4" s="6"/>
      <c r="AU4" s="4"/>
      <c r="AV4" s="6"/>
      <c r="AW4" s="6"/>
      <c r="AX4" s="6"/>
      <c r="AY4" s="4"/>
      <c r="AZ4" s="6"/>
      <c r="BA4" s="6"/>
      <c r="BB4" s="6"/>
      <c r="BC4" s="4"/>
      <c r="BD4" s="4"/>
      <c r="BE4" s="4"/>
      <c r="BF4" s="5"/>
    </row>
    <row r="5" spans="1:58" x14ac:dyDescent="0.3">
      <c r="A5" s="1"/>
      <c r="B5" s="1"/>
      <c r="C5" s="1"/>
      <c r="D5" s="1" t="s">
        <v>18</v>
      </c>
      <c r="E5" s="1"/>
      <c r="F5" s="1"/>
      <c r="G5" s="4"/>
      <c r="H5" s="4"/>
      <c r="I5" s="4"/>
      <c r="J5" s="5"/>
      <c r="K5" s="4"/>
      <c r="L5" s="4"/>
      <c r="M5" s="4"/>
      <c r="N5" s="5"/>
      <c r="O5" s="4"/>
      <c r="P5" s="4"/>
      <c r="Q5" s="4"/>
      <c r="R5" s="5"/>
      <c r="S5" s="4"/>
      <c r="T5" s="4"/>
      <c r="U5" s="4"/>
      <c r="V5" s="5"/>
      <c r="W5" s="4"/>
      <c r="X5" s="4"/>
      <c r="Y5" s="4"/>
      <c r="Z5" s="5"/>
      <c r="AA5" s="4"/>
      <c r="AB5" s="4"/>
      <c r="AC5" s="4"/>
      <c r="AD5" s="5"/>
      <c r="AE5" s="4"/>
      <c r="AF5" s="6"/>
      <c r="AG5" s="6"/>
      <c r="AH5" s="6"/>
      <c r="AI5" s="4"/>
      <c r="AJ5" s="6"/>
      <c r="AK5" s="6"/>
      <c r="AL5" s="6"/>
      <c r="AM5" s="4"/>
      <c r="AN5" s="6"/>
      <c r="AO5" s="6"/>
      <c r="AP5" s="6"/>
      <c r="AQ5" s="4"/>
      <c r="AR5" s="6"/>
      <c r="AS5" s="6"/>
      <c r="AT5" s="6"/>
      <c r="AU5" s="4"/>
      <c r="AV5" s="6"/>
      <c r="AW5" s="6"/>
      <c r="AX5" s="6"/>
      <c r="AY5" s="4"/>
      <c r="AZ5" s="6"/>
      <c r="BA5" s="6"/>
      <c r="BB5" s="6"/>
      <c r="BC5" s="4"/>
      <c r="BD5" s="4"/>
      <c r="BE5" s="4"/>
      <c r="BF5" s="5"/>
    </row>
    <row r="6" spans="1:58" x14ac:dyDescent="0.3">
      <c r="A6" s="1"/>
      <c r="B6" s="1"/>
      <c r="C6" s="1"/>
      <c r="D6" s="1"/>
      <c r="E6" s="1" t="s">
        <v>19</v>
      </c>
      <c r="F6" s="1"/>
      <c r="G6" s="4">
        <v>0</v>
      </c>
      <c r="H6" s="4">
        <v>15000</v>
      </c>
      <c r="I6" s="4">
        <f>ROUND((G6-H6),5)</f>
        <v>-15000</v>
      </c>
      <c r="J6" s="5">
        <f>ROUND(IF(H6=0, IF(G6=0, 0, 1), G6/H6),5)</f>
        <v>0</v>
      </c>
      <c r="K6" s="4">
        <v>7610.48</v>
      </c>
      <c r="L6" s="4">
        <v>0</v>
      </c>
      <c r="M6" s="4">
        <f>ROUND((K6-L6),5)</f>
        <v>7610.48</v>
      </c>
      <c r="N6" s="5">
        <f>ROUND(IF(L6=0, IF(K6=0, 0, 1), K6/L6),5)</f>
        <v>1</v>
      </c>
      <c r="O6" s="4">
        <v>2883.5</v>
      </c>
      <c r="P6" s="4">
        <v>0</v>
      </c>
      <c r="Q6" s="4">
        <f>ROUND((O6-P6),5)</f>
        <v>2883.5</v>
      </c>
      <c r="R6" s="5">
        <f>ROUND(IF(P6=0, IF(O6=0, 0, 1), O6/P6),5)</f>
        <v>1</v>
      </c>
      <c r="S6" s="4">
        <v>0</v>
      </c>
      <c r="T6" s="4">
        <v>0</v>
      </c>
      <c r="U6" s="4">
        <f>ROUND((S6-T6),5)</f>
        <v>0</v>
      </c>
      <c r="V6" s="5">
        <f>ROUND(IF(T6=0, IF(S6=0, 0, 1), S6/T6),5)</f>
        <v>0</v>
      </c>
      <c r="W6" s="4">
        <v>0</v>
      </c>
      <c r="X6" s="4">
        <v>0</v>
      </c>
      <c r="Y6" s="4">
        <f>ROUND((W6-X6),5)</f>
        <v>0</v>
      </c>
      <c r="Z6" s="5">
        <f>ROUND(IF(X6=0, IF(W6=0, 0, 1), W6/X6),5)</f>
        <v>0</v>
      </c>
      <c r="AA6" s="4">
        <v>0</v>
      </c>
      <c r="AB6" s="4">
        <v>0</v>
      </c>
      <c r="AC6" s="4">
        <f>ROUND((AA6-AB6),5)</f>
        <v>0</v>
      </c>
      <c r="AD6" s="5">
        <f>ROUND(IF(AB6=0, IF(AA6=0, 0, 1), AA6/AB6),5)</f>
        <v>0</v>
      </c>
      <c r="AE6" s="4">
        <v>0</v>
      </c>
      <c r="AF6" s="6"/>
      <c r="AG6" s="6"/>
      <c r="AH6" s="6"/>
      <c r="AI6" s="4">
        <v>0</v>
      </c>
      <c r="AJ6" s="6"/>
      <c r="AK6" s="6"/>
      <c r="AL6" s="6"/>
      <c r="AM6" s="4">
        <v>0</v>
      </c>
      <c r="AN6" s="6"/>
      <c r="AO6" s="6"/>
      <c r="AP6" s="6"/>
      <c r="AQ6" s="4">
        <v>0</v>
      </c>
      <c r="AR6" s="6"/>
      <c r="AS6" s="6"/>
      <c r="AT6" s="6"/>
      <c r="AU6" s="4">
        <v>0</v>
      </c>
      <c r="AV6" s="6"/>
      <c r="AW6" s="6"/>
      <c r="AX6" s="6"/>
      <c r="AY6" s="4">
        <v>0</v>
      </c>
      <c r="AZ6" s="6"/>
      <c r="BA6" s="6"/>
      <c r="BB6" s="6"/>
      <c r="BC6" s="4">
        <f>ROUND(G6+K6+O6+S6+W6+AA6+AE6+AI6+AM6+AQ6+AU6+AY6,5)</f>
        <v>10493.98</v>
      </c>
      <c r="BD6" s="4">
        <f>ROUND(H6+L6+P6+T6+X6+AB6+AF6+AJ6+AN6+AR6+AV6+AZ6,5)</f>
        <v>15000</v>
      </c>
      <c r="BE6" s="4">
        <f>BD6-BC6</f>
        <v>4506.0200000000004</v>
      </c>
      <c r="BF6" s="5">
        <f>ROUND(IF(BD6=0, IF(BC6=0, 0, 1), BC6/BD6),5)</f>
        <v>0.6996</v>
      </c>
    </row>
    <row r="7" spans="1:58" ht="15" thickBot="1" x14ac:dyDescent="0.35">
      <c r="A7" s="1"/>
      <c r="B7" s="1"/>
      <c r="C7" s="1"/>
      <c r="D7" s="1"/>
      <c r="E7" s="1" t="s">
        <v>20</v>
      </c>
      <c r="F7" s="1"/>
      <c r="G7" s="7">
        <v>0</v>
      </c>
      <c r="H7" s="7">
        <v>235000</v>
      </c>
      <c r="I7" s="7">
        <f>ROUND((G7-H7),5)</f>
        <v>-235000</v>
      </c>
      <c r="J7" s="8">
        <f>ROUND(IF(H7=0, IF(G7=0, 0, 1), G7/H7),5)</f>
        <v>0</v>
      </c>
      <c r="K7" s="7">
        <v>65857.7</v>
      </c>
      <c r="L7" s="7">
        <v>0</v>
      </c>
      <c r="M7" s="7">
        <f>ROUND((K7-L7),5)</f>
        <v>65857.7</v>
      </c>
      <c r="N7" s="8">
        <f>ROUND(IF(L7=0, IF(K7=0, 0, 1), K7/L7),5)</f>
        <v>1</v>
      </c>
      <c r="O7" s="7">
        <v>34456.36</v>
      </c>
      <c r="P7" s="7">
        <v>0</v>
      </c>
      <c r="Q7" s="7">
        <f>ROUND((O7-P7),5)</f>
        <v>34456.36</v>
      </c>
      <c r="R7" s="8">
        <f>ROUND(IF(P7=0, IF(O7=0, 0, 1), O7/P7),5)</f>
        <v>1</v>
      </c>
      <c r="S7" s="7">
        <v>12919.16</v>
      </c>
      <c r="T7" s="7">
        <v>0</v>
      </c>
      <c r="U7" s="7">
        <f>ROUND((S7-T7),5)</f>
        <v>12919.16</v>
      </c>
      <c r="V7" s="8">
        <f>ROUND(IF(T7=0, IF(S7=0, 0, 1), S7/T7),5)</f>
        <v>1</v>
      </c>
      <c r="W7" s="7">
        <v>0</v>
      </c>
      <c r="X7" s="7">
        <v>0</v>
      </c>
      <c r="Y7" s="7">
        <f>ROUND((W7-X7),5)</f>
        <v>0</v>
      </c>
      <c r="Z7" s="8">
        <f>ROUND(IF(X7=0, IF(W7=0, 0, 1), W7/X7),5)</f>
        <v>0</v>
      </c>
      <c r="AA7" s="7">
        <v>8835.9699999999993</v>
      </c>
      <c r="AB7" s="7">
        <v>0</v>
      </c>
      <c r="AC7" s="7">
        <f>ROUND((AA7-AB7),5)</f>
        <v>8835.9699999999993</v>
      </c>
      <c r="AD7" s="8">
        <f>ROUND(IF(AB7=0, IF(AA7=0, 0, 1), AA7/AB7),5)</f>
        <v>1</v>
      </c>
      <c r="AE7" s="7">
        <v>0</v>
      </c>
      <c r="AF7" s="6"/>
      <c r="AG7" s="6"/>
      <c r="AH7" s="6"/>
      <c r="AI7" s="7">
        <v>0</v>
      </c>
      <c r="AJ7" s="6"/>
      <c r="AK7" s="6"/>
      <c r="AL7" s="6"/>
      <c r="AM7" s="7">
        <v>0</v>
      </c>
      <c r="AN7" s="6"/>
      <c r="AO7" s="6"/>
      <c r="AP7" s="6"/>
      <c r="AQ7" s="7">
        <v>0</v>
      </c>
      <c r="AR7" s="6"/>
      <c r="AS7" s="6"/>
      <c r="AT7" s="6"/>
      <c r="AU7" s="7">
        <v>0</v>
      </c>
      <c r="AV7" s="6"/>
      <c r="AW7" s="6"/>
      <c r="AX7" s="6"/>
      <c r="AY7" s="7">
        <v>0</v>
      </c>
      <c r="AZ7" s="6"/>
      <c r="BA7" s="6"/>
      <c r="BB7" s="6"/>
      <c r="BC7" s="7">
        <f>ROUND(G7+K7+O7+S7+W7+AA7+AE7+AI7+AM7+AQ7+AU7+AY7,5)</f>
        <v>122069.19</v>
      </c>
      <c r="BD7" s="7">
        <f>ROUND(H7+L7+P7+T7+X7+AB7+AF7+AJ7+AN7+AR7+AV7+AZ7,5)</f>
        <v>235000</v>
      </c>
      <c r="BE7" s="7">
        <f t="shared" ref="BE7:BE70" si="0">BD7-BC7</f>
        <v>112930.81</v>
      </c>
      <c r="BF7" s="8">
        <f>ROUND(IF(BD7=0, IF(BC7=0, 0, 1), BC7/BD7),5)</f>
        <v>0.51944000000000001</v>
      </c>
    </row>
    <row r="8" spans="1:58" x14ac:dyDescent="0.3">
      <c r="A8" s="1"/>
      <c r="B8" s="1"/>
      <c r="C8" s="1"/>
      <c r="D8" s="1" t="s">
        <v>21</v>
      </c>
      <c r="E8" s="1"/>
      <c r="F8" s="1"/>
      <c r="G8" s="4">
        <f>ROUND(SUM(G5:G7),5)</f>
        <v>0</v>
      </c>
      <c r="H8" s="4">
        <f>ROUND(SUM(H5:H7),5)</f>
        <v>250000</v>
      </c>
      <c r="I8" s="4">
        <f>ROUND((G8-H8),5)</f>
        <v>-250000</v>
      </c>
      <c r="J8" s="5">
        <f>ROUND(IF(H8=0, IF(G8=0, 0, 1), G8/H8),5)</f>
        <v>0</v>
      </c>
      <c r="K8" s="4">
        <f>ROUND(SUM(K5:K7),5)</f>
        <v>73468.179999999993</v>
      </c>
      <c r="L8" s="4">
        <f>ROUND(SUM(L5:L7),5)</f>
        <v>0</v>
      </c>
      <c r="M8" s="4">
        <f>ROUND((K8-L8),5)</f>
        <v>73468.179999999993</v>
      </c>
      <c r="N8" s="5">
        <f>ROUND(IF(L8=0, IF(K8=0, 0, 1), K8/L8),5)</f>
        <v>1</v>
      </c>
      <c r="O8" s="4">
        <f>ROUND(SUM(O5:O7),5)</f>
        <v>37339.86</v>
      </c>
      <c r="P8" s="4">
        <f>ROUND(SUM(P5:P7),5)</f>
        <v>0</v>
      </c>
      <c r="Q8" s="4">
        <f>ROUND((O8-P8),5)</f>
        <v>37339.86</v>
      </c>
      <c r="R8" s="5">
        <f>ROUND(IF(P8=0, IF(O8=0, 0, 1), O8/P8),5)</f>
        <v>1</v>
      </c>
      <c r="S8" s="4">
        <f>ROUND(SUM(S5:S7),5)</f>
        <v>12919.16</v>
      </c>
      <c r="T8" s="4">
        <f>ROUND(SUM(T5:T7),5)</f>
        <v>0</v>
      </c>
      <c r="U8" s="4">
        <f>ROUND((S8-T8),5)</f>
        <v>12919.16</v>
      </c>
      <c r="V8" s="5">
        <f>ROUND(IF(T8=0, IF(S8=0, 0, 1), S8/T8),5)</f>
        <v>1</v>
      </c>
      <c r="W8" s="4">
        <f>ROUND(SUM(W5:W7),5)</f>
        <v>0</v>
      </c>
      <c r="X8" s="4">
        <f>ROUND(SUM(X5:X7),5)</f>
        <v>0</v>
      </c>
      <c r="Y8" s="4">
        <f>ROUND((W8-X8),5)</f>
        <v>0</v>
      </c>
      <c r="Z8" s="5">
        <f>ROUND(IF(X8=0, IF(W8=0, 0, 1), W8/X8),5)</f>
        <v>0</v>
      </c>
      <c r="AA8" s="4">
        <f>ROUND(SUM(AA5:AA7),5)</f>
        <v>8835.9699999999993</v>
      </c>
      <c r="AB8" s="4">
        <f>ROUND(SUM(AB5:AB7),5)</f>
        <v>0</v>
      </c>
      <c r="AC8" s="4">
        <f>ROUND((AA8-AB8),5)</f>
        <v>8835.9699999999993</v>
      </c>
      <c r="AD8" s="5">
        <f>ROUND(IF(AB8=0, IF(AA8=0, 0, 1), AA8/AB8),5)</f>
        <v>1</v>
      </c>
      <c r="AE8" s="4">
        <f>ROUND(SUM(AE5:AE7),5)</f>
        <v>0</v>
      </c>
      <c r="AF8" s="6"/>
      <c r="AG8" s="6"/>
      <c r="AH8" s="6"/>
      <c r="AI8" s="4">
        <f>ROUND(SUM(AI5:AI7),5)</f>
        <v>0</v>
      </c>
      <c r="AJ8" s="6"/>
      <c r="AK8" s="6"/>
      <c r="AL8" s="6"/>
      <c r="AM8" s="4">
        <f>ROUND(SUM(AM5:AM7),5)</f>
        <v>0</v>
      </c>
      <c r="AN8" s="6"/>
      <c r="AO8" s="6"/>
      <c r="AP8" s="6"/>
      <c r="AQ8" s="4">
        <f>ROUND(SUM(AQ5:AQ7),5)</f>
        <v>0</v>
      </c>
      <c r="AR8" s="6"/>
      <c r="AS8" s="6"/>
      <c r="AT8" s="6"/>
      <c r="AU8" s="4">
        <f>ROUND(SUM(AU5:AU7),5)</f>
        <v>0</v>
      </c>
      <c r="AV8" s="6"/>
      <c r="AW8" s="6"/>
      <c r="AX8" s="6"/>
      <c r="AY8" s="4">
        <f>ROUND(SUM(AY5:AY7),5)</f>
        <v>0</v>
      </c>
      <c r="AZ8" s="6"/>
      <c r="BA8" s="6"/>
      <c r="BB8" s="6"/>
      <c r="BC8" s="4">
        <f>ROUND(G8+K8+O8+S8+W8+AA8+AE8+AI8+AM8+AQ8+AU8+AY8,5)</f>
        <v>132563.17000000001</v>
      </c>
      <c r="BD8" s="4">
        <f>ROUND(H8+L8+P8+T8+X8+AB8+AF8+AJ8+AN8+AR8+AV8+AZ8,5)</f>
        <v>250000</v>
      </c>
      <c r="BE8" s="4">
        <f t="shared" si="0"/>
        <v>117436.82999999999</v>
      </c>
      <c r="BF8" s="5">
        <f>ROUND(IF(BD8=0, IF(BC8=0, 0, 1), BC8/BD8),5)</f>
        <v>0.53025</v>
      </c>
    </row>
    <row r="9" spans="1:58" ht="19.8" customHeight="1" x14ac:dyDescent="0.3">
      <c r="A9" s="1"/>
      <c r="B9" s="1"/>
      <c r="C9" s="1"/>
      <c r="D9" s="1" t="s">
        <v>22</v>
      </c>
      <c r="E9" s="1"/>
      <c r="F9" s="1"/>
      <c r="G9" s="4">
        <v>7397.49</v>
      </c>
      <c r="H9" s="4">
        <v>78000</v>
      </c>
      <c r="I9" s="4">
        <f>ROUND((G9-H9),5)</f>
        <v>-70602.509999999995</v>
      </c>
      <c r="J9" s="5">
        <f>ROUND(IF(H9=0, IF(G9=0, 0, 1), G9/H9),5)</f>
        <v>9.4839999999999994E-2</v>
      </c>
      <c r="K9" s="4">
        <v>5232.84</v>
      </c>
      <c r="L9" s="4">
        <v>0</v>
      </c>
      <c r="M9" s="4">
        <f>ROUND((K9-L9),5)</f>
        <v>5232.84</v>
      </c>
      <c r="N9" s="5">
        <f>ROUND(IF(L9=0, IF(K9=0, 0, 1), K9/L9),5)</f>
        <v>1</v>
      </c>
      <c r="O9" s="4">
        <v>4199.1899999999996</v>
      </c>
      <c r="P9" s="4">
        <v>0</v>
      </c>
      <c r="Q9" s="4">
        <f>ROUND((O9-P9),5)</f>
        <v>4199.1899999999996</v>
      </c>
      <c r="R9" s="5">
        <f>ROUND(IF(P9=0, IF(O9=0, 0, 1), O9/P9),5)</f>
        <v>1</v>
      </c>
      <c r="S9" s="4">
        <v>4395.18</v>
      </c>
      <c r="T9" s="4">
        <v>0</v>
      </c>
      <c r="U9" s="4">
        <f>ROUND((S9-T9),5)</f>
        <v>4395.18</v>
      </c>
      <c r="V9" s="5">
        <f>ROUND(IF(T9=0, IF(S9=0, 0, 1), S9/T9),5)</f>
        <v>1</v>
      </c>
      <c r="W9" s="4">
        <v>16762.189999999999</v>
      </c>
      <c r="X9" s="4">
        <v>0</v>
      </c>
      <c r="Y9" s="4">
        <f>ROUND((W9-X9),5)</f>
        <v>16762.189999999999</v>
      </c>
      <c r="Z9" s="5">
        <f>ROUND(IF(X9=0, IF(W9=0, 0, 1), W9/X9),5)</f>
        <v>1</v>
      </c>
      <c r="AA9" s="4">
        <v>7255.52</v>
      </c>
      <c r="AB9" s="4">
        <v>0</v>
      </c>
      <c r="AC9" s="4">
        <f>ROUND((AA9-AB9),5)</f>
        <v>7255.52</v>
      </c>
      <c r="AD9" s="5">
        <f>ROUND(IF(AB9=0, IF(AA9=0, 0, 1), AA9/AB9),5)</f>
        <v>1</v>
      </c>
      <c r="AE9" s="4">
        <v>5639.07</v>
      </c>
      <c r="AF9" s="6"/>
      <c r="AG9" s="6"/>
      <c r="AH9" s="6"/>
      <c r="AI9" s="4">
        <v>4627.5</v>
      </c>
      <c r="AJ9" s="6"/>
      <c r="AK9" s="6"/>
      <c r="AL9" s="6"/>
      <c r="AM9" s="4">
        <v>1688.35</v>
      </c>
      <c r="AN9" s="6"/>
      <c r="AO9" s="6"/>
      <c r="AP9" s="6"/>
      <c r="AQ9" s="4">
        <v>1823.23</v>
      </c>
      <c r="AR9" s="6"/>
      <c r="AS9" s="6"/>
      <c r="AT9" s="6"/>
      <c r="AU9" s="4">
        <v>0</v>
      </c>
      <c r="AV9" s="6"/>
      <c r="AW9" s="6"/>
      <c r="AX9" s="6"/>
      <c r="AY9" s="4">
        <v>0</v>
      </c>
      <c r="AZ9" s="6"/>
      <c r="BA9" s="6"/>
      <c r="BB9" s="6"/>
      <c r="BC9" s="4">
        <f>ROUND(G9+K9+O9+S9+W9+AA9+AE9+AI9+AM9+AQ9+AU9+AY9,5)</f>
        <v>59020.56</v>
      </c>
      <c r="BD9" s="4">
        <f>ROUND(H9+L9+P9+T9+X9+AB9+AF9+AJ9+AN9+AR9+AV9+AZ9,5)</f>
        <v>78000</v>
      </c>
      <c r="BE9" s="4">
        <f t="shared" si="0"/>
        <v>18979.440000000002</v>
      </c>
      <c r="BF9" s="5">
        <f>ROUND(IF(BD9=0, IF(BC9=0, 0, 1), BC9/BD9),5)</f>
        <v>0.75666999999999995</v>
      </c>
    </row>
    <row r="10" spans="1:58" x14ac:dyDescent="0.3">
      <c r="A10" s="1"/>
      <c r="B10" s="1"/>
      <c r="C10" s="1"/>
      <c r="D10" s="1" t="s">
        <v>23</v>
      </c>
      <c r="E10" s="1"/>
      <c r="F10" s="1"/>
      <c r="G10" s="4"/>
      <c r="H10" s="4"/>
      <c r="I10" s="4"/>
      <c r="J10" s="5"/>
      <c r="K10" s="4"/>
      <c r="L10" s="4"/>
      <c r="M10" s="4"/>
      <c r="N10" s="5"/>
      <c r="O10" s="4"/>
      <c r="P10" s="4"/>
      <c r="Q10" s="4"/>
      <c r="R10" s="5"/>
      <c r="S10" s="4"/>
      <c r="T10" s="4"/>
      <c r="U10" s="4"/>
      <c r="V10" s="5"/>
      <c r="W10" s="4"/>
      <c r="X10" s="4"/>
      <c r="Y10" s="4"/>
      <c r="Z10" s="5"/>
      <c r="AA10" s="4"/>
      <c r="AB10" s="4"/>
      <c r="AC10" s="4"/>
      <c r="AD10" s="5"/>
      <c r="AE10" s="4"/>
      <c r="AF10" s="6"/>
      <c r="AG10" s="6"/>
      <c r="AH10" s="6"/>
      <c r="AI10" s="4"/>
      <c r="AJ10" s="6"/>
      <c r="AK10" s="6"/>
      <c r="AL10" s="6"/>
      <c r="AM10" s="4"/>
      <c r="AN10" s="6"/>
      <c r="AO10" s="6"/>
      <c r="AP10" s="6"/>
      <c r="AQ10" s="4"/>
      <c r="AR10" s="6"/>
      <c r="AS10" s="6"/>
      <c r="AT10" s="6"/>
      <c r="AU10" s="4"/>
      <c r="AV10" s="6"/>
      <c r="AW10" s="6"/>
      <c r="AX10" s="6"/>
      <c r="AY10" s="4"/>
      <c r="AZ10" s="6"/>
      <c r="BA10" s="6"/>
      <c r="BB10" s="6"/>
      <c r="BC10" s="4"/>
      <c r="BD10" s="4"/>
      <c r="BE10" s="4"/>
      <c r="BF10" s="5"/>
    </row>
    <row r="11" spans="1:58" ht="15" thickBot="1" x14ac:dyDescent="0.35">
      <c r="A11" s="1"/>
      <c r="B11" s="1"/>
      <c r="C11" s="1"/>
      <c r="D11" s="1"/>
      <c r="E11" s="1" t="s">
        <v>24</v>
      </c>
      <c r="F11" s="1"/>
      <c r="G11" s="4">
        <v>0</v>
      </c>
      <c r="H11" s="4">
        <v>35000</v>
      </c>
      <c r="I11" s="4">
        <f>ROUND((G11-H11),5)</f>
        <v>-35000</v>
      </c>
      <c r="J11" s="5">
        <f>ROUND(IF(H11=0, IF(G11=0, 0, 1), G11/H11),5)</f>
        <v>0</v>
      </c>
      <c r="K11" s="4">
        <v>5968.28</v>
      </c>
      <c r="L11" s="4">
        <v>0</v>
      </c>
      <c r="M11" s="4">
        <f>ROUND((K11-L11),5)</f>
        <v>5968.28</v>
      </c>
      <c r="N11" s="5">
        <f>ROUND(IF(L11=0, IF(K11=0, 0, 1), K11/L11),5)</f>
        <v>1</v>
      </c>
      <c r="O11" s="4">
        <v>3305.92</v>
      </c>
      <c r="P11" s="4">
        <v>0</v>
      </c>
      <c r="Q11" s="4">
        <f>ROUND((O11-P11),5)</f>
        <v>3305.92</v>
      </c>
      <c r="R11" s="5">
        <f>ROUND(IF(P11=0, IF(O11=0, 0, 1), O11/P11),5)</f>
        <v>1</v>
      </c>
      <c r="S11" s="4">
        <v>3055.17</v>
      </c>
      <c r="T11" s="4">
        <v>0</v>
      </c>
      <c r="U11" s="4">
        <f>ROUND((S11-T11),5)</f>
        <v>3055.17</v>
      </c>
      <c r="V11" s="5">
        <f>ROUND(IF(T11=0, IF(S11=0, 0, 1), S11/T11),5)</f>
        <v>1</v>
      </c>
      <c r="W11" s="4">
        <v>3311.34</v>
      </c>
      <c r="X11" s="4">
        <v>0</v>
      </c>
      <c r="Y11" s="4">
        <f>ROUND((W11-X11),5)</f>
        <v>3311.34</v>
      </c>
      <c r="Z11" s="5">
        <f>ROUND(IF(X11=0, IF(W11=0, 0, 1), W11/X11),5)</f>
        <v>1</v>
      </c>
      <c r="AA11" s="4">
        <v>2515.9299999999998</v>
      </c>
      <c r="AB11" s="4">
        <v>0</v>
      </c>
      <c r="AC11" s="4">
        <f>ROUND((AA11-AB11),5)</f>
        <v>2515.9299999999998</v>
      </c>
      <c r="AD11" s="5">
        <f>ROUND(IF(AB11=0, IF(AA11=0, 0, 1), AA11/AB11),5)</f>
        <v>1</v>
      </c>
      <c r="AE11" s="4">
        <v>3494.92</v>
      </c>
      <c r="AF11" s="6"/>
      <c r="AG11" s="6"/>
      <c r="AH11" s="6"/>
      <c r="AI11" s="4">
        <v>2990.27</v>
      </c>
      <c r="AJ11" s="6"/>
      <c r="AK11" s="6"/>
      <c r="AL11" s="6"/>
      <c r="AM11" s="4">
        <v>3404.22</v>
      </c>
      <c r="AN11" s="6"/>
      <c r="AO11" s="6"/>
      <c r="AP11" s="6"/>
      <c r="AQ11" s="9">
        <v>3327.19</v>
      </c>
      <c r="AR11" s="25"/>
      <c r="AS11" s="25"/>
      <c r="AT11" s="25"/>
      <c r="AU11" s="9">
        <v>0</v>
      </c>
      <c r="AV11" s="25"/>
      <c r="AW11" s="25"/>
      <c r="AX11" s="25"/>
      <c r="AY11" s="9">
        <v>0</v>
      </c>
      <c r="AZ11" s="25"/>
      <c r="BA11" s="25"/>
      <c r="BB11" s="25"/>
      <c r="BC11" s="9">
        <f>ROUND(G11+K11+O11+S11+W11+AA11+AE11+AI11+AM11+AQ11+AU11+AY11,5)</f>
        <v>31373.24</v>
      </c>
      <c r="BD11" s="9">
        <f>ROUND(H11+L11+P11+T11+X11+AB11+AF11+AJ11+AN11+AR11+AV11+AZ11,5)</f>
        <v>35000</v>
      </c>
      <c r="BE11" s="9">
        <f t="shared" si="0"/>
        <v>3626.7599999999984</v>
      </c>
      <c r="BF11" s="10">
        <f>ROUND(IF(BD11=0, IF(BC11=0, 0, 1), BC11/BD11),5)</f>
        <v>0.89637999999999995</v>
      </c>
    </row>
    <row r="12" spans="1:58" hidden="1" x14ac:dyDescent="0.3">
      <c r="A12" s="1"/>
      <c r="B12" s="1"/>
      <c r="C12" s="1"/>
      <c r="D12" s="1"/>
      <c r="E12" s="1" t="s">
        <v>25</v>
      </c>
      <c r="F12" s="1"/>
      <c r="G12" s="4"/>
      <c r="H12" s="4"/>
      <c r="I12" s="4"/>
      <c r="J12" s="5"/>
      <c r="K12" s="4"/>
      <c r="L12" s="4"/>
      <c r="M12" s="4"/>
      <c r="N12" s="5"/>
      <c r="O12" s="4"/>
      <c r="P12" s="4"/>
      <c r="Q12" s="4"/>
      <c r="R12" s="5"/>
      <c r="S12" s="4"/>
      <c r="T12" s="4"/>
      <c r="U12" s="4"/>
      <c r="V12" s="5"/>
      <c r="W12" s="4"/>
      <c r="X12" s="4"/>
      <c r="Y12" s="4"/>
      <c r="Z12" s="5"/>
      <c r="AA12" s="4"/>
      <c r="AB12" s="4"/>
      <c r="AC12" s="4"/>
      <c r="AD12" s="5"/>
      <c r="AE12" s="4"/>
      <c r="AF12" s="6"/>
      <c r="AG12" s="6"/>
      <c r="AH12" s="6"/>
      <c r="AI12" s="4"/>
      <c r="AJ12" s="6"/>
      <c r="AK12" s="6"/>
      <c r="AL12" s="6"/>
      <c r="AM12" s="4"/>
      <c r="AN12" s="6"/>
      <c r="AO12" s="6"/>
      <c r="AP12" s="6"/>
      <c r="AQ12" s="4"/>
      <c r="AR12" s="6"/>
      <c r="AS12" s="6"/>
      <c r="AT12" s="6"/>
      <c r="AU12" s="4"/>
      <c r="AV12" s="6"/>
      <c r="AW12" s="6"/>
      <c r="AX12" s="6"/>
      <c r="AY12" s="4"/>
      <c r="AZ12" s="6"/>
      <c r="BA12" s="6"/>
      <c r="BB12" s="6"/>
      <c r="BC12" s="4"/>
      <c r="BD12" s="4"/>
      <c r="BE12" s="4"/>
      <c r="BF12" s="5"/>
    </row>
    <row r="13" spans="1:58" hidden="1" x14ac:dyDescent="0.3">
      <c r="A13" s="1"/>
      <c r="B13" s="1"/>
      <c r="C13" s="1"/>
      <c r="D13" s="1"/>
      <c r="E13" s="1"/>
      <c r="F13" s="1" t="s">
        <v>26</v>
      </c>
      <c r="G13" s="4">
        <v>0</v>
      </c>
      <c r="H13" s="4"/>
      <c r="I13" s="4"/>
      <c r="J13" s="5"/>
      <c r="K13" s="4">
        <v>2269.7600000000002</v>
      </c>
      <c r="L13" s="4"/>
      <c r="M13" s="4"/>
      <c r="N13" s="5"/>
      <c r="O13" s="4">
        <v>476.1</v>
      </c>
      <c r="P13" s="4"/>
      <c r="Q13" s="4"/>
      <c r="R13" s="5"/>
      <c r="S13" s="4">
        <v>0</v>
      </c>
      <c r="T13" s="4"/>
      <c r="U13" s="4"/>
      <c r="V13" s="5"/>
      <c r="W13" s="4">
        <v>1.17</v>
      </c>
      <c r="X13" s="4"/>
      <c r="Y13" s="4"/>
      <c r="Z13" s="5"/>
      <c r="AA13" s="4">
        <v>64.41</v>
      </c>
      <c r="AB13" s="4"/>
      <c r="AC13" s="4"/>
      <c r="AD13" s="5"/>
      <c r="AE13" s="4">
        <v>0</v>
      </c>
      <c r="AF13" s="6"/>
      <c r="AG13" s="6"/>
      <c r="AH13" s="6"/>
      <c r="AI13" s="4">
        <v>0</v>
      </c>
      <c r="AJ13" s="6"/>
      <c r="AK13" s="6"/>
      <c r="AL13" s="6"/>
      <c r="AM13" s="4">
        <v>9.69</v>
      </c>
      <c r="AN13" s="6"/>
      <c r="AO13" s="6"/>
      <c r="AP13" s="6"/>
      <c r="AQ13" s="4">
        <v>0</v>
      </c>
      <c r="AR13" s="6"/>
      <c r="AS13" s="6"/>
      <c r="AT13" s="6"/>
      <c r="AU13" s="4">
        <v>0</v>
      </c>
      <c r="AV13" s="6"/>
      <c r="AW13" s="6"/>
      <c r="AX13" s="6"/>
      <c r="AY13" s="4">
        <v>0</v>
      </c>
      <c r="AZ13" s="6"/>
      <c r="BA13" s="6"/>
      <c r="BB13" s="6"/>
      <c r="BC13" s="4">
        <f>ROUND(G13+K13+O13+S13+W13+AA13+AE13+AI13+AM13+AQ13+AU13+AY13,5)</f>
        <v>2821.13</v>
      </c>
      <c r="BD13" s="4"/>
      <c r="BE13" s="4">
        <f t="shared" si="0"/>
        <v>-2821.13</v>
      </c>
      <c r="BF13" s="5"/>
    </row>
    <row r="14" spans="1:58" ht="15" hidden="1" thickBot="1" x14ac:dyDescent="0.35">
      <c r="A14" s="1"/>
      <c r="B14" s="1"/>
      <c r="C14" s="1"/>
      <c r="D14" s="1"/>
      <c r="E14" s="1"/>
      <c r="F14" s="1" t="s">
        <v>27</v>
      </c>
      <c r="G14" s="9">
        <v>0</v>
      </c>
      <c r="H14" s="9">
        <v>244178</v>
      </c>
      <c r="I14" s="9">
        <f>ROUND((G14-H14),5)</f>
        <v>-244178</v>
      </c>
      <c r="J14" s="10">
        <f>ROUND(IF(H14=0, IF(G14=0, 0, 1), G14/H14),5)</f>
        <v>0</v>
      </c>
      <c r="K14" s="9">
        <v>0</v>
      </c>
      <c r="L14" s="9">
        <v>0</v>
      </c>
      <c r="M14" s="9">
        <f>ROUND((K14-L14),5)</f>
        <v>0</v>
      </c>
      <c r="N14" s="10">
        <f>ROUND(IF(L14=0, IF(K14=0, 0, 1), K14/L14),5)</f>
        <v>0</v>
      </c>
      <c r="O14" s="9">
        <v>141.63999999999999</v>
      </c>
      <c r="P14" s="9">
        <v>0</v>
      </c>
      <c r="Q14" s="9">
        <f>ROUND((O14-P14),5)</f>
        <v>141.63999999999999</v>
      </c>
      <c r="R14" s="10">
        <f>ROUND(IF(P14=0, IF(O14=0, 0, 1), O14/P14),5)</f>
        <v>1</v>
      </c>
      <c r="S14" s="9">
        <v>13496.48</v>
      </c>
      <c r="T14" s="9">
        <v>0</v>
      </c>
      <c r="U14" s="9">
        <f>ROUND((S14-T14),5)</f>
        <v>13496.48</v>
      </c>
      <c r="V14" s="10">
        <f>ROUND(IF(T14=0, IF(S14=0, 0, 1), S14/T14),5)</f>
        <v>1</v>
      </c>
      <c r="W14" s="9">
        <v>20354.75</v>
      </c>
      <c r="X14" s="9">
        <v>0</v>
      </c>
      <c r="Y14" s="9">
        <f>ROUND((W14-X14),5)</f>
        <v>20354.75</v>
      </c>
      <c r="Z14" s="10">
        <f>ROUND(IF(X14=0, IF(W14=0, 0, 1), W14/X14),5)</f>
        <v>1</v>
      </c>
      <c r="AA14" s="9">
        <v>39731.949999999997</v>
      </c>
      <c r="AB14" s="9">
        <v>0</v>
      </c>
      <c r="AC14" s="9">
        <f>ROUND((AA14-AB14),5)</f>
        <v>39731.949999999997</v>
      </c>
      <c r="AD14" s="10">
        <f>ROUND(IF(AB14=0, IF(AA14=0, 0, 1), AA14/AB14),5)</f>
        <v>1</v>
      </c>
      <c r="AE14" s="9">
        <v>40588.06</v>
      </c>
      <c r="AF14" s="6"/>
      <c r="AG14" s="6"/>
      <c r="AH14" s="6"/>
      <c r="AI14" s="9">
        <v>3152.97</v>
      </c>
      <c r="AJ14" s="6"/>
      <c r="AK14" s="6"/>
      <c r="AL14" s="6"/>
      <c r="AM14" s="9">
        <v>2052</v>
      </c>
      <c r="AN14" s="6"/>
      <c r="AO14" s="6"/>
      <c r="AP14" s="6"/>
      <c r="AQ14" s="9">
        <v>1485.67</v>
      </c>
      <c r="AR14" s="6"/>
      <c r="AS14" s="6"/>
      <c r="AT14" s="6"/>
      <c r="AU14" s="9">
        <v>0</v>
      </c>
      <c r="AV14" s="6"/>
      <c r="AW14" s="6"/>
      <c r="AX14" s="6"/>
      <c r="AY14" s="9">
        <v>0</v>
      </c>
      <c r="AZ14" s="6"/>
      <c r="BA14" s="6"/>
      <c r="BB14" s="6"/>
      <c r="BC14" s="9">
        <f>ROUND(G14+K14+O14+S14+W14+AA14+AE14+AI14+AM14+AQ14+AU14+AY14,5)</f>
        <v>121003.52</v>
      </c>
      <c r="BD14" s="9">
        <f>ROUND(H14+L14+P14+T14+X14+AB14+AF14+AJ14+AN14+AR14+AV14+AZ14,5)</f>
        <v>244178</v>
      </c>
      <c r="BE14" s="9">
        <f t="shared" si="0"/>
        <v>123174.48</v>
      </c>
      <c r="BF14" s="10">
        <f>ROUND(IF(BD14=0, IF(BC14=0, 0, 1), BC14/BD14),5)</f>
        <v>0.49554999999999999</v>
      </c>
    </row>
    <row r="15" spans="1:58" ht="15" thickBot="1" x14ac:dyDescent="0.35">
      <c r="A15" s="1"/>
      <c r="B15" s="1"/>
      <c r="C15" s="1"/>
      <c r="D15" s="1"/>
      <c r="E15" s="1" t="s">
        <v>28</v>
      </c>
      <c r="F15" s="1"/>
      <c r="G15" s="11">
        <f>ROUND(SUM(G12:G14),5)</f>
        <v>0</v>
      </c>
      <c r="H15" s="11">
        <f>ROUND(SUM(H12:H14),5)</f>
        <v>244178</v>
      </c>
      <c r="I15" s="11">
        <f>ROUND((G15-H15),5)</f>
        <v>-244178</v>
      </c>
      <c r="J15" s="12">
        <f>ROUND(IF(H15=0, IF(G15=0, 0, 1), G15/H15),5)</f>
        <v>0</v>
      </c>
      <c r="K15" s="11">
        <f>ROUND(SUM(K12:K14),5)</f>
        <v>2269.7600000000002</v>
      </c>
      <c r="L15" s="11">
        <f>ROUND(SUM(L12:L14),5)</f>
        <v>0</v>
      </c>
      <c r="M15" s="11">
        <f>ROUND((K15-L15),5)</f>
        <v>2269.7600000000002</v>
      </c>
      <c r="N15" s="12">
        <f>ROUND(IF(L15=0, IF(K15=0, 0, 1), K15/L15),5)</f>
        <v>1</v>
      </c>
      <c r="O15" s="11">
        <f>ROUND(SUM(O12:O14),5)</f>
        <v>617.74</v>
      </c>
      <c r="P15" s="11">
        <f>ROUND(SUM(P12:P14),5)</f>
        <v>0</v>
      </c>
      <c r="Q15" s="11">
        <f>ROUND((O15-P15),5)</f>
        <v>617.74</v>
      </c>
      <c r="R15" s="12">
        <f>ROUND(IF(P15=0, IF(O15=0, 0, 1), O15/P15),5)</f>
        <v>1</v>
      </c>
      <c r="S15" s="11">
        <f>ROUND(SUM(S12:S14),5)</f>
        <v>13496.48</v>
      </c>
      <c r="T15" s="11">
        <f>ROUND(SUM(T12:T14),5)</f>
        <v>0</v>
      </c>
      <c r="U15" s="11">
        <f>ROUND((S15-T15),5)</f>
        <v>13496.48</v>
      </c>
      <c r="V15" s="12">
        <f>ROUND(IF(T15=0, IF(S15=0, 0, 1), S15/T15),5)</f>
        <v>1</v>
      </c>
      <c r="W15" s="11">
        <f>ROUND(SUM(W12:W14),5)</f>
        <v>20355.919999999998</v>
      </c>
      <c r="X15" s="11">
        <f>ROUND(SUM(X12:X14),5)</f>
        <v>0</v>
      </c>
      <c r="Y15" s="11">
        <f>ROUND((W15-X15),5)</f>
        <v>20355.919999999998</v>
      </c>
      <c r="Z15" s="12">
        <f>ROUND(IF(X15=0, IF(W15=0, 0, 1), W15/X15),5)</f>
        <v>1</v>
      </c>
      <c r="AA15" s="11">
        <f>ROUND(SUM(AA12:AA14),5)</f>
        <v>39796.36</v>
      </c>
      <c r="AB15" s="11">
        <f>ROUND(SUM(AB12:AB14),5)</f>
        <v>0</v>
      </c>
      <c r="AC15" s="11">
        <f>ROUND((AA15-AB15),5)</f>
        <v>39796.36</v>
      </c>
      <c r="AD15" s="12">
        <f>ROUND(IF(AB15=0, IF(AA15=0, 0, 1), AA15/AB15),5)</f>
        <v>1</v>
      </c>
      <c r="AE15" s="11">
        <f>ROUND(SUM(AE12:AE14),5)</f>
        <v>40588.06</v>
      </c>
      <c r="AF15" s="6"/>
      <c r="AG15" s="6"/>
      <c r="AH15" s="6"/>
      <c r="AI15" s="11">
        <f>ROUND(SUM(AI12:AI14),5)</f>
        <v>3152.97</v>
      </c>
      <c r="AJ15" s="6"/>
      <c r="AK15" s="6"/>
      <c r="AL15" s="6"/>
      <c r="AM15" s="11">
        <f>ROUND(SUM(AM12:AM14),5)</f>
        <v>2061.69</v>
      </c>
      <c r="AN15" s="6"/>
      <c r="AO15" s="6"/>
      <c r="AP15" s="6"/>
      <c r="AQ15" s="7">
        <f>ROUND(SUM(AQ12:AQ14),5)</f>
        <v>1485.67</v>
      </c>
      <c r="AR15" s="26"/>
      <c r="AS15" s="26"/>
      <c r="AT15" s="26"/>
      <c r="AU15" s="7">
        <f>ROUND(SUM(AU12:AU14),5)</f>
        <v>0</v>
      </c>
      <c r="AV15" s="26"/>
      <c r="AW15" s="26"/>
      <c r="AX15" s="26"/>
      <c r="AY15" s="7">
        <f>ROUND(SUM(AY12:AY14),5)</f>
        <v>0</v>
      </c>
      <c r="AZ15" s="26"/>
      <c r="BA15" s="26"/>
      <c r="BB15" s="26"/>
      <c r="BC15" s="7">
        <f>ROUND(G15+K15+O15+S15+W15+AA15+AE15+AI15+AM15+AQ15+AU15+AY15,5)</f>
        <v>123824.65</v>
      </c>
      <c r="BD15" s="7">
        <f>ROUND(H15+L15+P15+T15+X15+AB15+AF15+AJ15+AN15+AR15+AV15+AZ15,5)</f>
        <v>244178</v>
      </c>
      <c r="BE15" s="7">
        <f t="shared" si="0"/>
        <v>120353.35</v>
      </c>
      <c r="BF15" s="8">
        <f>ROUND(IF(BD15=0, IF(BC15=0, 0, 1), BC15/BD15),5)</f>
        <v>0.50710999999999995</v>
      </c>
    </row>
    <row r="16" spans="1:58" x14ac:dyDescent="0.3">
      <c r="A16" s="1"/>
      <c r="B16" s="1"/>
      <c r="C16" s="1"/>
      <c r="D16" s="1" t="s">
        <v>29</v>
      </c>
      <c r="E16" s="1"/>
      <c r="F16" s="1"/>
      <c r="G16" s="4">
        <f>ROUND(SUM(G10:G11)+G15,5)</f>
        <v>0</v>
      </c>
      <c r="H16" s="4">
        <f>ROUND(SUM(H10:H11)+H15,5)</f>
        <v>279178</v>
      </c>
      <c r="I16" s="4">
        <f>ROUND((G16-H16),5)</f>
        <v>-279178</v>
      </c>
      <c r="J16" s="5">
        <f>ROUND(IF(H16=0, IF(G16=0, 0, 1), G16/H16),5)</f>
        <v>0</v>
      </c>
      <c r="K16" s="4">
        <f>ROUND(SUM(K10:K11)+K15,5)</f>
        <v>8238.0400000000009</v>
      </c>
      <c r="L16" s="4">
        <f>ROUND(SUM(L10:L11)+L15,5)</f>
        <v>0</v>
      </c>
      <c r="M16" s="4">
        <f>ROUND((K16-L16),5)</f>
        <v>8238.0400000000009</v>
      </c>
      <c r="N16" s="5">
        <f>ROUND(IF(L16=0, IF(K16=0, 0, 1), K16/L16),5)</f>
        <v>1</v>
      </c>
      <c r="O16" s="4">
        <f>ROUND(SUM(O10:O11)+O15,5)</f>
        <v>3923.66</v>
      </c>
      <c r="P16" s="4">
        <f>ROUND(SUM(P10:P11)+P15,5)</f>
        <v>0</v>
      </c>
      <c r="Q16" s="4">
        <f>ROUND((O16-P16),5)</f>
        <v>3923.66</v>
      </c>
      <c r="R16" s="5">
        <f>ROUND(IF(P16=0, IF(O16=0, 0, 1), O16/P16),5)</f>
        <v>1</v>
      </c>
      <c r="S16" s="4">
        <f>ROUND(SUM(S10:S11)+S15,5)</f>
        <v>16551.650000000001</v>
      </c>
      <c r="T16" s="4">
        <f>ROUND(SUM(T10:T11)+T15,5)</f>
        <v>0</v>
      </c>
      <c r="U16" s="4">
        <f>ROUND((S16-T16),5)</f>
        <v>16551.650000000001</v>
      </c>
      <c r="V16" s="5">
        <f>ROUND(IF(T16=0, IF(S16=0, 0, 1), S16/T16),5)</f>
        <v>1</v>
      </c>
      <c r="W16" s="4">
        <f>ROUND(SUM(W10:W11)+W15,5)</f>
        <v>23667.26</v>
      </c>
      <c r="X16" s="4">
        <f>ROUND(SUM(X10:X11)+X15,5)</f>
        <v>0</v>
      </c>
      <c r="Y16" s="4">
        <f>ROUND((W16-X16),5)</f>
        <v>23667.26</v>
      </c>
      <c r="Z16" s="5">
        <f>ROUND(IF(X16=0, IF(W16=0, 0, 1), W16/X16),5)</f>
        <v>1</v>
      </c>
      <c r="AA16" s="4">
        <f>ROUND(SUM(AA10:AA11)+AA15,5)</f>
        <v>42312.29</v>
      </c>
      <c r="AB16" s="4">
        <f>ROUND(SUM(AB10:AB11)+AB15,5)</f>
        <v>0</v>
      </c>
      <c r="AC16" s="4">
        <f>ROUND((AA16-AB16),5)</f>
        <v>42312.29</v>
      </c>
      <c r="AD16" s="5">
        <f>ROUND(IF(AB16=0, IF(AA16=0, 0, 1), AA16/AB16),5)</f>
        <v>1</v>
      </c>
      <c r="AE16" s="4">
        <f>ROUND(SUM(AE10:AE11)+AE15,5)</f>
        <v>44082.98</v>
      </c>
      <c r="AF16" s="6"/>
      <c r="AG16" s="6"/>
      <c r="AH16" s="6"/>
      <c r="AI16" s="4">
        <f>ROUND(SUM(AI10:AI11)+AI15,5)</f>
        <v>6143.24</v>
      </c>
      <c r="AJ16" s="6"/>
      <c r="AK16" s="6"/>
      <c r="AL16" s="6"/>
      <c r="AM16" s="4">
        <f>ROUND(SUM(AM10:AM11)+AM15,5)</f>
        <v>5465.91</v>
      </c>
      <c r="AN16" s="6"/>
      <c r="AO16" s="6"/>
      <c r="AP16" s="6"/>
      <c r="AQ16" s="4">
        <f>ROUND(SUM(AQ10:AQ11)+AQ15,5)</f>
        <v>4812.8599999999997</v>
      </c>
      <c r="AR16" s="6"/>
      <c r="AS16" s="6"/>
      <c r="AT16" s="6"/>
      <c r="AU16" s="4">
        <f>ROUND(SUM(AU10:AU11)+AU15,5)</f>
        <v>0</v>
      </c>
      <c r="AV16" s="6"/>
      <c r="AW16" s="6"/>
      <c r="AX16" s="6"/>
      <c r="AY16" s="4">
        <f>ROUND(SUM(AY10:AY11)+AY15,5)</f>
        <v>0</v>
      </c>
      <c r="AZ16" s="6"/>
      <c r="BA16" s="6"/>
      <c r="BB16" s="6"/>
      <c r="BC16" s="4">
        <f>ROUND(G16+K16+O16+S16+W16+AA16+AE16+AI16+AM16+AQ16+AU16+AY16,5)</f>
        <v>155197.89000000001</v>
      </c>
      <c r="BD16" s="4">
        <f>ROUND(H16+L16+P16+T16+X16+AB16+AF16+AJ16+AN16+AR16+AV16+AZ16,5)</f>
        <v>279178</v>
      </c>
      <c r="BE16" s="4">
        <f t="shared" si="0"/>
        <v>123980.10999999999</v>
      </c>
      <c r="BF16" s="5">
        <f>ROUND(IF(BD16=0, IF(BC16=0, 0, 1), BC16/BD16),5)</f>
        <v>0.55591000000000002</v>
      </c>
    </row>
    <row r="17" spans="1:58" ht="20.399999999999999" customHeight="1" x14ac:dyDescent="0.3">
      <c r="A17" s="1"/>
      <c r="B17" s="1"/>
      <c r="C17" s="1"/>
      <c r="D17" s="1" t="s">
        <v>30</v>
      </c>
      <c r="E17" s="1"/>
      <c r="F17" s="1"/>
      <c r="G17" s="4">
        <v>277.5</v>
      </c>
      <c r="H17" s="4">
        <v>4000</v>
      </c>
      <c r="I17" s="4">
        <f>ROUND((G17-H17),5)</f>
        <v>-3722.5</v>
      </c>
      <c r="J17" s="5">
        <f>ROUND(IF(H17=0, IF(G17=0, 0, 1), G17/H17),5)</f>
        <v>6.9379999999999997E-2</v>
      </c>
      <c r="K17" s="4">
        <v>322.5</v>
      </c>
      <c r="L17" s="4">
        <v>0</v>
      </c>
      <c r="M17" s="4">
        <f>ROUND((K17-L17),5)</f>
        <v>322.5</v>
      </c>
      <c r="N17" s="5">
        <f>ROUND(IF(L17=0, IF(K17=0, 0, 1), K17/L17),5)</f>
        <v>1</v>
      </c>
      <c r="O17" s="4">
        <v>0</v>
      </c>
      <c r="P17" s="4">
        <v>0</v>
      </c>
      <c r="Q17" s="4">
        <f>ROUND((O17-P17),5)</f>
        <v>0</v>
      </c>
      <c r="R17" s="5">
        <f>ROUND(IF(P17=0, IF(O17=0, 0, 1), O17/P17),5)</f>
        <v>0</v>
      </c>
      <c r="S17" s="4">
        <v>112.5</v>
      </c>
      <c r="T17" s="4">
        <v>0</v>
      </c>
      <c r="U17" s="4">
        <f>ROUND((S17-T17),5)</f>
        <v>112.5</v>
      </c>
      <c r="V17" s="5">
        <f>ROUND(IF(T17=0, IF(S17=0, 0, 1), S17/T17),5)</f>
        <v>1</v>
      </c>
      <c r="W17" s="4">
        <v>0</v>
      </c>
      <c r="X17" s="4">
        <v>0</v>
      </c>
      <c r="Y17" s="4">
        <f>ROUND((W17-X17),5)</f>
        <v>0</v>
      </c>
      <c r="Z17" s="5">
        <f>ROUND(IF(X17=0, IF(W17=0, 0, 1), W17/X17),5)</f>
        <v>0</v>
      </c>
      <c r="AA17" s="4">
        <v>0</v>
      </c>
      <c r="AB17" s="4">
        <v>0</v>
      </c>
      <c r="AC17" s="4">
        <f>ROUND((AA17-AB17),5)</f>
        <v>0</v>
      </c>
      <c r="AD17" s="5">
        <f>ROUND(IF(AB17=0, IF(AA17=0, 0, 1), AA17/AB17),5)</f>
        <v>0</v>
      </c>
      <c r="AE17" s="4">
        <v>0</v>
      </c>
      <c r="AF17" s="6"/>
      <c r="AG17" s="6"/>
      <c r="AH17" s="6"/>
      <c r="AI17" s="4">
        <v>0</v>
      </c>
      <c r="AJ17" s="6"/>
      <c r="AK17" s="6"/>
      <c r="AL17" s="6"/>
      <c r="AM17" s="4">
        <v>0</v>
      </c>
      <c r="AN17" s="6"/>
      <c r="AO17" s="6"/>
      <c r="AP17" s="6"/>
      <c r="AQ17" s="4">
        <v>0</v>
      </c>
      <c r="AR17" s="6"/>
      <c r="AS17" s="6"/>
      <c r="AT17" s="6"/>
      <c r="AU17" s="4">
        <v>0</v>
      </c>
      <c r="AV17" s="6"/>
      <c r="AW17" s="6"/>
      <c r="AX17" s="6"/>
      <c r="AY17" s="4">
        <v>0</v>
      </c>
      <c r="AZ17" s="6"/>
      <c r="BA17" s="6"/>
      <c r="BB17" s="6"/>
      <c r="BC17" s="4">
        <f>ROUND(G17+K17+O17+S17+W17+AA17+AE17+AI17+AM17+AQ17+AU17+AY17,5)</f>
        <v>712.5</v>
      </c>
      <c r="BD17" s="4">
        <f>ROUND(H17+L17+P17+T17+X17+AB17+AF17+AJ17+AN17+AR17+AV17+AZ17,5)</f>
        <v>4000</v>
      </c>
      <c r="BE17" s="4">
        <f t="shared" si="0"/>
        <v>3287.5</v>
      </c>
      <c r="BF17" s="5">
        <f>ROUND(IF(BD17=0, IF(BC17=0, 0, 1), BC17/BD17),5)</f>
        <v>0.17813000000000001</v>
      </c>
    </row>
    <row r="18" spans="1:58" ht="15" thickBot="1" x14ac:dyDescent="0.35">
      <c r="A18" s="1"/>
      <c r="B18" s="1"/>
      <c r="C18" s="1"/>
      <c r="D18" s="1" t="s">
        <v>31</v>
      </c>
      <c r="E18" s="1"/>
      <c r="F18" s="1"/>
      <c r="G18" s="7">
        <v>0</v>
      </c>
      <c r="H18" s="7"/>
      <c r="I18" s="7"/>
      <c r="J18" s="8"/>
      <c r="K18" s="7">
        <v>0</v>
      </c>
      <c r="L18" s="7"/>
      <c r="M18" s="7"/>
      <c r="N18" s="8"/>
      <c r="O18" s="7">
        <v>0</v>
      </c>
      <c r="P18" s="7"/>
      <c r="Q18" s="7"/>
      <c r="R18" s="8"/>
      <c r="S18" s="7">
        <v>5</v>
      </c>
      <c r="T18" s="7"/>
      <c r="U18" s="7"/>
      <c r="V18" s="8"/>
      <c r="W18" s="7">
        <v>0</v>
      </c>
      <c r="X18" s="7"/>
      <c r="Y18" s="7"/>
      <c r="Z18" s="8"/>
      <c r="AA18" s="7">
        <v>0</v>
      </c>
      <c r="AB18" s="7"/>
      <c r="AC18" s="7"/>
      <c r="AD18" s="8"/>
      <c r="AE18" s="7">
        <v>0</v>
      </c>
      <c r="AF18" s="6"/>
      <c r="AG18" s="6"/>
      <c r="AH18" s="6"/>
      <c r="AI18" s="7">
        <v>5</v>
      </c>
      <c r="AJ18" s="6"/>
      <c r="AK18" s="6"/>
      <c r="AL18" s="6"/>
      <c r="AM18" s="7">
        <v>0</v>
      </c>
      <c r="AN18" s="6"/>
      <c r="AO18" s="6"/>
      <c r="AP18" s="6"/>
      <c r="AQ18" s="7">
        <v>900.57</v>
      </c>
      <c r="AR18" s="6"/>
      <c r="AS18" s="6"/>
      <c r="AT18" s="6"/>
      <c r="AU18" s="7">
        <v>0</v>
      </c>
      <c r="AV18" s="6"/>
      <c r="AW18" s="6"/>
      <c r="AX18" s="6"/>
      <c r="AY18" s="7">
        <v>0</v>
      </c>
      <c r="AZ18" s="6"/>
      <c r="BA18" s="6"/>
      <c r="BB18" s="6"/>
      <c r="BC18" s="7">
        <f>ROUND(G18+K18+O18+S18+W18+AA18+AE18+AI18+AM18+AQ18+AU18+AY18,5)</f>
        <v>910.57</v>
      </c>
      <c r="BD18" s="7"/>
      <c r="BE18" s="7">
        <f t="shared" si="0"/>
        <v>-910.57</v>
      </c>
      <c r="BF18" s="8">
        <f>ROUND(IF(BD18=0, IF(BC18=0, 0, 1), BC18/BD18),5)</f>
        <v>1</v>
      </c>
    </row>
    <row r="19" spans="1:58" x14ac:dyDescent="0.3">
      <c r="A19" s="1"/>
      <c r="B19" s="1"/>
      <c r="C19" s="1" t="s">
        <v>32</v>
      </c>
      <c r="D19" s="1"/>
      <c r="E19" s="1"/>
      <c r="F19" s="1"/>
      <c r="G19" s="4">
        <f>ROUND(G4+SUM(G8:G9)+SUM(G16:G18),5)</f>
        <v>7674.99</v>
      </c>
      <c r="H19" s="4">
        <f>ROUND(H4+SUM(H8:H9)+SUM(H16:H18),5)</f>
        <v>611178</v>
      </c>
      <c r="I19" s="4">
        <f>ROUND((G19-H19),5)</f>
        <v>-603503.01</v>
      </c>
      <c r="J19" s="5">
        <f>ROUND(IF(H19=0, IF(G19=0, 0, 1), G19/H19),5)</f>
        <v>1.256E-2</v>
      </c>
      <c r="K19" s="4">
        <f>ROUND(K4+SUM(K8:K9)+SUM(K16:K18),5)</f>
        <v>87261.56</v>
      </c>
      <c r="L19" s="4">
        <f>ROUND(L4+SUM(L8:L9)+SUM(L16:L18),5)</f>
        <v>0</v>
      </c>
      <c r="M19" s="4">
        <f>ROUND((K19-L19),5)</f>
        <v>87261.56</v>
      </c>
      <c r="N19" s="5">
        <f>ROUND(IF(L19=0, IF(K19=0, 0, 1), K19/L19),5)</f>
        <v>1</v>
      </c>
      <c r="O19" s="4">
        <f>ROUND(O4+SUM(O8:O9)+SUM(O16:O18),5)</f>
        <v>45462.71</v>
      </c>
      <c r="P19" s="4">
        <f>ROUND(P4+SUM(P8:P9)+SUM(P16:P18),5)</f>
        <v>0</v>
      </c>
      <c r="Q19" s="4">
        <f>ROUND((O19-P19),5)</f>
        <v>45462.71</v>
      </c>
      <c r="R19" s="5">
        <f>ROUND(IF(P19=0, IF(O19=0, 0, 1), O19/P19),5)</f>
        <v>1</v>
      </c>
      <c r="S19" s="4">
        <f>ROUND(S4+SUM(S8:S9)+SUM(S16:S18),5)</f>
        <v>33983.49</v>
      </c>
      <c r="T19" s="4">
        <f>ROUND(T4+SUM(T8:T9)+SUM(T16:T18),5)</f>
        <v>0</v>
      </c>
      <c r="U19" s="4">
        <f>ROUND((S19-T19),5)</f>
        <v>33983.49</v>
      </c>
      <c r="V19" s="5">
        <f>ROUND(IF(T19=0, IF(S19=0, 0, 1), S19/T19),5)</f>
        <v>1</v>
      </c>
      <c r="W19" s="4">
        <f>ROUND(W4+SUM(W8:W9)+SUM(W16:W18),5)</f>
        <v>40429.449999999997</v>
      </c>
      <c r="X19" s="4">
        <f>ROUND(X4+SUM(X8:X9)+SUM(X16:X18),5)</f>
        <v>0</v>
      </c>
      <c r="Y19" s="4">
        <f>ROUND((W19-X19),5)</f>
        <v>40429.449999999997</v>
      </c>
      <c r="Z19" s="5">
        <f>ROUND(IF(X19=0, IF(W19=0, 0, 1), W19/X19),5)</f>
        <v>1</v>
      </c>
      <c r="AA19" s="4">
        <f>ROUND(AA4+SUM(AA8:AA9)+SUM(AA16:AA18),5)</f>
        <v>58403.78</v>
      </c>
      <c r="AB19" s="4">
        <f>ROUND(AB4+SUM(AB8:AB9)+SUM(AB16:AB18),5)</f>
        <v>0</v>
      </c>
      <c r="AC19" s="4">
        <f>ROUND((AA19-AB19),5)</f>
        <v>58403.78</v>
      </c>
      <c r="AD19" s="5">
        <f>ROUND(IF(AB19=0, IF(AA19=0, 0, 1), AA19/AB19),5)</f>
        <v>1</v>
      </c>
      <c r="AE19" s="4">
        <f>ROUND(AE4+SUM(AE8:AE9)+SUM(AE16:AE18),5)</f>
        <v>49722.05</v>
      </c>
      <c r="AF19" s="6"/>
      <c r="AG19" s="6"/>
      <c r="AH19" s="6"/>
      <c r="AI19" s="4">
        <f>ROUND(AI4+SUM(AI8:AI9)+SUM(AI16:AI18),5)</f>
        <v>10775.74</v>
      </c>
      <c r="AJ19" s="6"/>
      <c r="AK19" s="6"/>
      <c r="AL19" s="6"/>
      <c r="AM19" s="4">
        <f>ROUND(AM4+SUM(AM8:AM9)+SUM(AM16:AM18),5)</f>
        <v>7154.26</v>
      </c>
      <c r="AN19" s="6"/>
      <c r="AO19" s="6"/>
      <c r="AP19" s="6"/>
      <c r="AQ19" s="4">
        <f>ROUND(AQ4+SUM(AQ8:AQ9)+SUM(AQ16:AQ18),5)</f>
        <v>7536.66</v>
      </c>
      <c r="AR19" s="6"/>
      <c r="AS19" s="6"/>
      <c r="AT19" s="6"/>
      <c r="AU19" s="4">
        <f>ROUND(AU4+SUM(AU8:AU9)+SUM(AU16:AU18),5)</f>
        <v>0</v>
      </c>
      <c r="AV19" s="6"/>
      <c r="AW19" s="6"/>
      <c r="AX19" s="6"/>
      <c r="AY19" s="4">
        <f>ROUND(AY4+SUM(AY8:AY9)+SUM(AY16:AY18),5)</f>
        <v>0</v>
      </c>
      <c r="AZ19" s="6"/>
      <c r="BA19" s="6"/>
      <c r="BB19" s="6"/>
      <c r="BC19" s="4">
        <f>ROUND(G19+K19+O19+S19+W19+AA19+AE19+AI19+AM19+AQ19+AU19+AY19,5)</f>
        <v>348404.69</v>
      </c>
      <c r="BD19" s="4">
        <f>ROUND(H19+L19+P19+T19+X19+AB19+AF19+AJ19+AN19+AR19+AV19+AZ19,5)</f>
        <v>611178</v>
      </c>
      <c r="BE19" s="4">
        <f t="shared" si="0"/>
        <v>262773.31</v>
      </c>
      <c r="BF19" s="5">
        <f>ROUND(IF(BD19=0, IF(BC19=0, 0, 1), BC19/BD19),5)</f>
        <v>0.57004999999999995</v>
      </c>
    </row>
    <row r="20" spans="1:58" x14ac:dyDescent="0.3">
      <c r="A20" s="1"/>
      <c r="B20" s="1"/>
      <c r="C20" s="1" t="s">
        <v>33</v>
      </c>
      <c r="D20" s="1"/>
      <c r="E20" s="1"/>
      <c r="F20" s="1"/>
      <c r="G20" s="4"/>
      <c r="H20" s="4"/>
      <c r="I20" s="4"/>
      <c r="J20" s="5"/>
      <c r="K20" s="4"/>
      <c r="L20" s="4"/>
      <c r="M20" s="4"/>
      <c r="N20" s="5"/>
      <c r="O20" s="4"/>
      <c r="P20" s="4"/>
      <c r="Q20" s="4"/>
      <c r="R20" s="5"/>
      <c r="S20" s="4"/>
      <c r="T20" s="4"/>
      <c r="U20" s="4"/>
      <c r="V20" s="5"/>
      <c r="W20" s="4"/>
      <c r="X20" s="4"/>
      <c r="Y20" s="4"/>
      <c r="Z20" s="5"/>
      <c r="AA20" s="4"/>
      <c r="AB20" s="4"/>
      <c r="AC20" s="4"/>
      <c r="AD20" s="5"/>
      <c r="AE20" s="4"/>
      <c r="AF20" s="6"/>
      <c r="AG20" s="6"/>
      <c r="AH20" s="6"/>
      <c r="AI20" s="4"/>
      <c r="AJ20" s="6"/>
      <c r="AK20" s="6"/>
      <c r="AL20" s="6"/>
      <c r="AM20" s="4"/>
      <c r="AN20" s="6"/>
      <c r="AO20" s="6"/>
      <c r="AP20" s="6"/>
      <c r="AQ20" s="4"/>
      <c r="AR20" s="6"/>
      <c r="AS20" s="6"/>
      <c r="AT20" s="6"/>
      <c r="AU20" s="4"/>
      <c r="AV20" s="6"/>
      <c r="AW20" s="6"/>
      <c r="AX20" s="6"/>
      <c r="AY20" s="4"/>
      <c r="AZ20" s="6"/>
      <c r="BA20" s="6"/>
      <c r="BB20" s="6"/>
      <c r="BC20" s="4"/>
      <c r="BD20" s="4"/>
      <c r="BE20" s="4"/>
      <c r="BF20" s="5"/>
    </row>
    <row r="21" spans="1:58" x14ac:dyDescent="0.3">
      <c r="A21" s="1"/>
      <c r="B21" s="1"/>
      <c r="C21" s="1"/>
      <c r="D21" s="1" t="s">
        <v>34</v>
      </c>
      <c r="E21" s="1"/>
      <c r="F21" s="1"/>
      <c r="G21" s="4">
        <v>0</v>
      </c>
      <c r="H21" s="4">
        <v>500</v>
      </c>
      <c r="I21" s="4">
        <f>ROUND((G21-H21),5)</f>
        <v>-500</v>
      </c>
      <c r="J21" s="5">
        <f>ROUND(IF(H21=0, IF(G21=0, 0, 1), G21/H21),5)</f>
        <v>0</v>
      </c>
      <c r="K21" s="4">
        <v>0</v>
      </c>
      <c r="L21" s="4">
        <v>0</v>
      </c>
      <c r="M21" s="4">
        <f>ROUND((K21-L21),5)</f>
        <v>0</v>
      </c>
      <c r="N21" s="5">
        <f>ROUND(IF(L21=0, IF(K21=0, 0, 1), K21/L21),5)</f>
        <v>0</v>
      </c>
      <c r="O21" s="4">
        <v>0</v>
      </c>
      <c r="P21" s="4">
        <v>0</v>
      </c>
      <c r="Q21" s="4">
        <f>ROUND((O21-P21),5)</f>
        <v>0</v>
      </c>
      <c r="R21" s="5">
        <f>ROUND(IF(P21=0, IF(O21=0, 0, 1), O21/P21),5)</f>
        <v>0</v>
      </c>
      <c r="S21" s="4">
        <v>0</v>
      </c>
      <c r="T21" s="4">
        <v>0</v>
      </c>
      <c r="U21" s="4">
        <f>ROUND((S21-T21),5)</f>
        <v>0</v>
      </c>
      <c r="V21" s="5">
        <f>ROUND(IF(T21=0, IF(S21=0, 0, 1), S21/T21),5)</f>
        <v>0</v>
      </c>
      <c r="W21" s="4">
        <v>0</v>
      </c>
      <c r="X21" s="4">
        <v>0</v>
      </c>
      <c r="Y21" s="4">
        <f>ROUND((W21-X21),5)</f>
        <v>0</v>
      </c>
      <c r="Z21" s="5">
        <f>ROUND(IF(X21=0, IF(W21=0, 0, 1), W21/X21),5)</f>
        <v>0</v>
      </c>
      <c r="AA21" s="4">
        <v>0</v>
      </c>
      <c r="AB21" s="4">
        <v>0</v>
      </c>
      <c r="AC21" s="4">
        <f>ROUND((AA21-AB21),5)</f>
        <v>0</v>
      </c>
      <c r="AD21" s="5">
        <f>ROUND(IF(AB21=0, IF(AA21=0, 0, 1), AA21/AB21),5)</f>
        <v>0</v>
      </c>
      <c r="AE21" s="4">
        <v>0</v>
      </c>
      <c r="AF21" s="6"/>
      <c r="AG21" s="6"/>
      <c r="AH21" s="6"/>
      <c r="AI21" s="4">
        <v>0</v>
      </c>
      <c r="AJ21" s="6"/>
      <c r="AK21" s="6"/>
      <c r="AL21" s="6"/>
      <c r="AM21" s="4">
        <v>0</v>
      </c>
      <c r="AN21" s="6"/>
      <c r="AO21" s="6"/>
      <c r="AP21" s="6"/>
      <c r="AQ21" s="4">
        <v>0</v>
      </c>
      <c r="AR21" s="6"/>
      <c r="AS21" s="6"/>
      <c r="AT21" s="6"/>
      <c r="AU21" s="4">
        <v>0</v>
      </c>
      <c r="AV21" s="6"/>
      <c r="AW21" s="6"/>
      <c r="AX21" s="6"/>
      <c r="AY21" s="4">
        <v>0</v>
      </c>
      <c r="AZ21" s="6"/>
      <c r="BA21" s="6"/>
      <c r="BB21" s="6"/>
      <c r="BC21" s="4">
        <f>ROUND(G21+K21+O21+S21+W21+AA21+AE21+AI21+AM21+AQ21+AU21+AY21,5)</f>
        <v>0</v>
      </c>
      <c r="BD21" s="4">
        <f>ROUND(H21+L21+P21+T21+X21+AB21+AF21+AJ21+AN21+AR21+AV21+AZ21,5)</f>
        <v>500</v>
      </c>
      <c r="BE21" s="4">
        <f t="shared" si="0"/>
        <v>500</v>
      </c>
      <c r="BF21" s="5">
        <f>ROUND(IF(BD21=0, IF(BC21=0, 0, 1), BC21/BD21),5)</f>
        <v>0</v>
      </c>
    </row>
    <row r="22" spans="1:58" x14ac:dyDescent="0.3">
      <c r="A22" s="1"/>
      <c r="B22" s="1"/>
      <c r="C22" s="1"/>
      <c r="D22" s="1" t="s">
        <v>35</v>
      </c>
      <c r="E22" s="1"/>
      <c r="F22" s="1"/>
      <c r="G22" s="4">
        <v>0</v>
      </c>
      <c r="H22" s="4">
        <v>1000</v>
      </c>
      <c r="I22" s="4">
        <f>ROUND((G22-H22),5)</f>
        <v>-1000</v>
      </c>
      <c r="J22" s="5">
        <f>ROUND(IF(H22=0, IF(G22=0, 0, 1), G22/H22),5)</f>
        <v>0</v>
      </c>
      <c r="K22" s="4">
        <v>0</v>
      </c>
      <c r="L22" s="4">
        <v>0</v>
      </c>
      <c r="M22" s="4">
        <f>ROUND((K22-L22),5)</f>
        <v>0</v>
      </c>
      <c r="N22" s="5">
        <f>ROUND(IF(L22=0, IF(K22=0, 0, 1), K22/L22),5)</f>
        <v>0</v>
      </c>
      <c r="O22" s="4">
        <v>0</v>
      </c>
      <c r="P22" s="4">
        <v>0</v>
      </c>
      <c r="Q22" s="4">
        <f>ROUND((O22-P22),5)</f>
        <v>0</v>
      </c>
      <c r="R22" s="5">
        <f>ROUND(IF(P22=0, IF(O22=0, 0, 1), O22/P22),5)</f>
        <v>0</v>
      </c>
      <c r="S22" s="4">
        <v>0</v>
      </c>
      <c r="T22" s="4">
        <v>0</v>
      </c>
      <c r="U22" s="4">
        <f>ROUND((S22-T22),5)</f>
        <v>0</v>
      </c>
      <c r="V22" s="5">
        <f>ROUND(IF(T22=0, IF(S22=0, 0, 1), S22/T22),5)</f>
        <v>0</v>
      </c>
      <c r="W22" s="4">
        <v>0</v>
      </c>
      <c r="X22" s="4">
        <v>0</v>
      </c>
      <c r="Y22" s="4">
        <f>ROUND((W22-X22),5)</f>
        <v>0</v>
      </c>
      <c r="Z22" s="5">
        <f>ROUND(IF(X22=0, IF(W22=0, 0, 1), W22/X22),5)</f>
        <v>0</v>
      </c>
      <c r="AA22" s="4">
        <v>0</v>
      </c>
      <c r="AB22" s="4">
        <v>0</v>
      </c>
      <c r="AC22" s="4">
        <f>ROUND((AA22-AB22),5)</f>
        <v>0</v>
      </c>
      <c r="AD22" s="5">
        <f>ROUND(IF(AB22=0, IF(AA22=0, 0, 1), AA22/AB22),5)</f>
        <v>0</v>
      </c>
      <c r="AE22" s="4">
        <v>0</v>
      </c>
      <c r="AF22" s="6"/>
      <c r="AG22" s="6"/>
      <c r="AH22" s="6"/>
      <c r="AI22" s="4">
        <v>781.44</v>
      </c>
      <c r="AJ22" s="6"/>
      <c r="AK22" s="6"/>
      <c r="AL22" s="6"/>
      <c r="AM22" s="4">
        <v>0</v>
      </c>
      <c r="AN22" s="6"/>
      <c r="AO22" s="6"/>
      <c r="AP22" s="6"/>
      <c r="AQ22" s="4">
        <v>0</v>
      </c>
      <c r="AR22" s="6"/>
      <c r="AS22" s="6"/>
      <c r="AT22" s="6"/>
      <c r="AU22" s="4">
        <v>0</v>
      </c>
      <c r="AV22" s="6"/>
      <c r="AW22" s="6"/>
      <c r="AX22" s="6"/>
      <c r="AY22" s="4">
        <v>0</v>
      </c>
      <c r="AZ22" s="6"/>
      <c r="BA22" s="6"/>
      <c r="BB22" s="6"/>
      <c r="BC22" s="4">
        <f>ROUND(G22+K22+O22+S22+W22+AA22+AE22+AI22+AM22+AQ22+AU22+AY22,5)</f>
        <v>781.44</v>
      </c>
      <c r="BD22" s="4">
        <f>ROUND(H22+L22+P22+T22+X22+AB22+AF22+AJ22+AN22+AR22+AV22+AZ22,5)</f>
        <v>1000</v>
      </c>
      <c r="BE22" s="4">
        <f t="shared" si="0"/>
        <v>218.55999999999995</v>
      </c>
      <c r="BF22" s="5">
        <f>ROUND(IF(BD22=0, IF(BC22=0, 0, 1), BC22/BD22),5)</f>
        <v>0.78144000000000002</v>
      </c>
    </row>
    <row r="23" spans="1:58" x14ac:dyDescent="0.3">
      <c r="A23" s="1"/>
      <c r="B23" s="1"/>
      <c r="C23" s="1"/>
      <c r="D23" s="1" t="s">
        <v>36</v>
      </c>
      <c r="E23" s="1"/>
      <c r="F23" s="1"/>
      <c r="G23" s="4">
        <v>24129.51</v>
      </c>
      <c r="H23" s="4">
        <v>125000</v>
      </c>
      <c r="I23" s="4">
        <f>ROUND((G23-H23),5)</f>
        <v>-100870.49</v>
      </c>
      <c r="J23" s="5">
        <f>ROUND(IF(H23=0, IF(G23=0, 0, 1), G23/H23),5)</f>
        <v>0.19303999999999999</v>
      </c>
      <c r="K23" s="4">
        <v>7882.76</v>
      </c>
      <c r="L23" s="4">
        <v>0</v>
      </c>
      <c r="M23" s="4">
        <f>ROUND((K23-L23),5)</f>
        <v>7882.76</v>
      </c>
      <c r="N23" s="5">
        <f>ROUND(IF(L23=0, IF(K23=0, 0, 1), K23/L23),5)</f>
        <v>1</v>
      </c>
      <c r="O23" s="4">
        <v>7590.07</v>
      </c>
      <c r="P23" s="4">
        <v>0</v>
      </c>
      <c r="Q23" s="4">
        <f>ROUND((O23-P23),5)</f>
        <v>7590.07</v>
      </c>
      <c r="R23" s="5">
        <f>ROUND(IF(P23=0, IF(O23=0, 0, 1), O23/P23),5)</f>
        <v>1</v>
      </c>
      <c r="S23" s="4">
        <v>1705.9</v>
      </c>
      <c r="T23" s="4">
        <v>0</v>
      </c>
      <c r="U23" s="4">
        <f>ROUND((S23-T23),5)</f>
        <v>1705.9</v>
      </c>
      <c r="V23" s="5">
        <f>ROUND(IF(T23=0, IF(S23=0, 0, 1), S23/T23),5)</f>
        <v>1</v>
      </c>
      <c r="W23" s="4">
        <v>0</v>
      </c>
      <c r="X23" s="4">
        <v>0</v>
      </c>
      <c r="Y23" s="4">
        <f>ROUND((W23-X23),5)</f>
        <v>0</v>
      </c>
      <c r="Z23" s="5">
        <f>ROUND(IF(X23=0, IF(W23=0, 0, 1), W23/X23),5)</f>
        <v>0</v>
      </c>
      <c r="AA23" s="4">
        <v>689.65</v>
      </c>
      <c r="AB23" s="4">
        <v>0</v>
      </c>
      <c r="AC23" s="4">
        <f>ROUND((AA23-AB23),5)</f>
        <v>689.65</v>
      </c>
      <c r="AD23" s="5">
        <f>ROUND(IF(AB23=0, IF(AA23=0, 0, 1), AA23/AB23),5)</f>
        <v>1</v>
      </c>
      <c r="AE23" s="4">
        <v>0</v>
      </c>
      <c r="AF23" s="6"/>
      <c r="AG23" s="6"/>
      <c r="AH23" s="6"/>
      <c r="AI23" s="4">
        <v>0</v>
      </c>
      <c r="AJ23" s="6"/>
      <c r="AK23" s="6"/>
      <c r="AL23" s="6"/>
      <c r="AM23" s="4">
        <v>0</v>
      </c>
      <c r="AN23" s="6"/>
      <c r="AO23" s="6"/>
      <c r="AP23" s="6"/>
      <c r="AQ23" s="4">
        <v>0</v>
      </c>
      <c r="AR23" s="6"/>
      <c r="AS23" s="6"/>
      <c r="AT23" s="6"/>
      <c r="AU23" s="4">
        <v>0</v>
      </c>
      <c r="AV23" s="6"/>
      <c r="AW23" s="6"/>
      <c r="AX23" s="6"/>
      <c r="AY23" s="4">
        <v>0</v>
      </c>
      <c r="AZ23" s="6"/>
      <c r="BA23" s="6"/>
      <c r="BB23" s="6"/>
      <c r="BC23" s="4">
        <f>ROUND(G23+K23+O23+S23+W23+AA23+AE23+AI23+AM23+AQ23+AU23+AY23,5)</f>
        <v>41997.89</v>
      </c>
      <c r="BD23" s="4">
        <f>ROUND(H23+L23+P23+T23+X23+AB23+AF23+AJ23+AN23+AR23+AV23+AZ23,5)</f>
        <v>125000</v>
      </c>
      <c r="BE23" s="4">
        <f t="shared" si="0"/>
        <v>83002.11</v>
      </c>
      <c r="BF23" s="5">
        <f>ROUND(IF(BD23=0, IF(BC23=0, 0, 1), BC23/BD23),5)</f>
        <v>0.33598</v>
      </c>
    </row>
    <row r="24" spans="1:58" x14ac:dyDescent="0.3">
      <c r="A24" s="1"/>
      <c r="B24" s="1"/>
      <c r="C24" s="1"/>
      <c r="D24" s="1" t="s">
        <v>37</v>
      </c>
      <c r="E24" s="1"/>
      <c r="F24" s="1"/>
      <c r="G24" s="4">
        <v>0</v>
      </c>
      <c r="H24" s="4">
        <v>150</v>
      </c>
      <c r="I24" s="4">
        <f>ROUND((G24-H24),5)</f>
        <v>-150</v>
      </c>
      <c r="J24" s="5">
        <f>ROUND(IF(H24=0, IF(G24=0, 0, 1), G24/H24),5)</f>
        <v>0</v>
      </c>
      <c r="K24" s="4">
        <v>0</v>
      </c>
      <c r="L24" s="4">
        <v>0</v>
      </c>
      <c r="M24" s="4">
        <f>ROUND((K24-L24),5)</f>
        <v>0</v>
      </c>
      <c r="N24" s="5">
        <f>ROUND(IF(L24=0, IF(K24=0, 0, 1), K24/L24),5)</f>
        <v>0</v>
      </c>
      <c r="O24" s="4">
        <v>0</v>
      </c>
      <c r="P24" s="4">
        <v>0</v>
      </c>
      <c r="Q24" s="4">
        <f>ROUND((O24-P24),5)</f>
        <v>0</v>
      </c>
      <c r="R24" s="5">
        <f>ROUND(IF(P24=0, IF(O24=0, 0, 1), O24/P24),5)</f>
        <v>0</v>
      </c>
      <c r="S24" s="4">
        <v>0</v>
      </c>
      <c r="T24" s="4">
        <v>0</v>
      </c>
      <c r="U24" s="4">
        <f>ROUND((S24-T24),5)</f>
        <v>0</v>
      </c>
      <c r="V24" s="5">
        <f>ROUND(IF(T24=0, IF(S24=0, 0, 1), S24/T24),5)</f>
        <v>0</v>
      </c>
      <c r="W24" s="4">
        <v>0</v>
      </c>
      <c r="X24" s="4">
        <v>0</v>
      </c>
      <c r="Y24" s="4">
        <f>ROUND((W24-X24),5)</f>
        <v>0</v>
      </c>
      <c r="Z24" s="5">
        <f>ROUND(IF(X24=0, IF(W24=0, 0, 1), W24/X24),5)</f>
        <v>0</v>
      </c>
      <c r="AA24" s="4">
        <v>0</v>
      </c>
      <c r="AB24" s="4">
        <v>0</v>
      </c>
      <c r="AC24" s="4">
        <f>ROUND((AA24-AB24),5)</f>
        <v>0</v>
      </c>
      <c r="AD24" s="5">
        <f>ROUND(IF(AB24=0, IF(AA24=0, 0, 1), AA24/AB24),5)</f>
        <v>0</v>
      </c>
      <c r="AE24" s="4">
        <v>0</v>
      </c>
      <c r="AF24" s="6"/>
      <c r="AG24" s="6"/>
      <c r="AH24" s="6"/>
      <c r="AI24" s="4">
        <v>0</v>
      </c>
      <c r="AJ24" s="6"/>
      <c r="AK24" s="6"/>
      <c r="AL24" s="6"/>
      <c r="AM24" s="4">
        <v>100</v>
      </c>
      <c r="AN24" s="6"/>
      <c r="AO24" s="6"/>
      <c r="AP24" s="6"/>
      <c r="AQ24" s="4">
        <v>0</v>
      </c>
      <c r="AR24" s="6"/>
      <c r="AS24" s="6"/>
      <c r="AT24" s="6"/>
      <c r="AU24" s="4">
        <v>0</v>
      </c>
      <c r="AV24" s="6"/>
      <c r="AW24" s="6"/>
      <c r="AX24" s="6"/>
      <c r="AY24" s="4">
        <v>0</v>
      </c>
      <c r="AZ24" s="6"/>
      <c r="BA24" s="6"/>
      <c r="BB24" s="6"/>
      <c r="BC24" s="4">
        <f>ROUND(G24+K24+O24+S24+W24+AA24+AE24+AI24+AM24+AQ24+AU24+AY24,5)</f>
        <v>100</v>
      </c>
      <c r="BD24" s="4">
        <f>ROUND(H24+L24+P24+T24+X24+AB24+AF24+AJ24+AN24+AR24+AV24+AZ24,5)</f>
        <v>150</v>
      </c>
      <c r="BE24" s="4">
        <f t="shared" si="0"/>
        <v>50</v>
      </c>
      <c r="BF24" s="5">
        <f>ROUND(IF(BD24=0, IF(BC24=0, 0, 1), BC24/BD24),5)</f>
        <v>0.66666999999999998</v>
      </c>
    </row>
    <row r="25" spans="1:58" x14ac:dyDescent="0.3">
      <c r="A25" s="1"/>
      <c r="B25" s="1"/>
      <c r="C25" s="1"/>
      <c r="D25" s="1" t="s">
        <v>38</v>
      </c>
      <c r="E25" s="1"/>
      <c r="F25" s="1"/>
      <c r="G25" s="4">
        <v>0</v>
      </c>
      <c r="H25" s="4">
        <v>500</v>
      </c>
      <c r="I25" s="4">
        <f>ROUND((G25-H25),5)</f>
        <v>-500</v>
      </c>
      <c r="J25" s="5">
        <f>ROUND(IF(H25=0, IF(G25=0, 0, 1), G25/H25),5)</f>
        <v>0</v>
      </c>
      <c r="K25" s="4">
        <v>0</v>
      </c>
      <c r="L25" s="4">
        <v>0</v>
      </c>
      <c r="M25" s="4">
        <f>ROUND((K25-L25),5)</f>
        <v>0</v>
      </c>
      <c r="N25" s="5">
        <f>ROUND(IF(L25=0, IF(K25=0, 0, 1), K25/L25),5)</f>
        <v>0</v>
      </c>
      <c r="O25" s="4">
        <v>0</v>
      </c>
      <c r="P25" s="4">
        <v>0</v>
      </c>
      <c r="Q25" s="4">
        <f>ROUND((O25-P25),5)</f>
        <v>0</v>
      </c>
      <c r="R25" s="5">
        <f>ROUND(IF(P25=0, IF(O25=0, 0, 1), O25/P25),5)</f>
        <v>0</v>
      </c>
      <c r="S25" s="4">
        <v>0</v>
      </c>
      <c r="T25" s="4">
        <v>0</v>
      </c>
      <c r="U25" s="4">
        <f>ROUND((S25-T25),5)</f>
        <v>0</v>
      </c>
      <c r="V25" s="5">
        <f>ROUND(IF(T25=0, IF(S25=0, 0, 1), S25/T25),5)</f>
        <v>0</v>
      </c>
      <c r="W25" s="4">
        <v>0</v>
      </c>
      <c r="X25" s="4">
        <v>0</v>
      </c>
      <c r="Y25" s="4">
        <f>ROUND((W25-X25),5)</f>
        <v>0</v>
      </c>
      <c r="Z25" s="5">
        <f>ROUND(IF(X25=0, IF(W25=0, 0, 1), W25/X25),5)</f>
        <v>0</v>
      </c>
      <c r="AA25" s="4">
        <v>0</v>
      </c>
      <c r="AB25" s="4">
        <v>0</v>
      </c>
      <c r="AC25" s="4">
        <f>ROUND((AA25-AB25),5)</f>
        <v>0</v>
      </c>
      <c r="AD25" s="5">
        <f>ROUND(IF(AB25=0, IF(AA25=0, 0, 1), AA25/AB25),5)</f>
        <v>0</v>
      </c>
      <c r="AE25" s="4">
        <v>0</v>
      </c>
      <c r="AF25" s="6"/>
      <c r="AG25" s="6"/>
      <c r="AH25" s="6"/>
      <c r="AI25" s="4">
        <v>0</v>
      </c>
      <c r="AJ25" s="6"/>
      <c r="AK25" s="6"/>
      <c r="AL25" s="6"/>
      <c r="AM25" s="4">
        <v>0</v>
      </c>
      <c r="AN25" s="6"/>
      <c r="AO25" s="6"/>
      <c r="AP25" s="6"/>
      <c r="AQ25" s="4">
        <v>0</v>
      </c>
      <c r="AR25" s="6"/>
      <c r="AS25" s="6"/>
      <c r="AT25" s="6"/>
      <c r="AU25" s="4">
        <v>0</v>
      </c>
      <c r="AV25" s="6"/>
      <c r="AW25" s="6"/>
      <c r="AX25" s="6"/>
      <c r="AY25" s="4">
        <v>0</v>
      </c>
      <c r="AZ25" s="6"/>
      <c r="BA25" s="6"/>
      <c r="BB25" s="6"/>
      <c r="BC25" s="4">
        <f>ROUND(G25+K25+O25+S25+W25+AA25+AE25+AI25+AM25+AQ25+AU25+AY25,5)</f>
        <v>0</v>
      </c>
      <c r="BD25" s="4">
        <f>ROUND(H25+L25+P25+T25+X25+AB25+AF25+AJ25+AN25+AR25+AV25+AZ25,5)</f>
        <v>500</v>
      </c>
      <c r="BE25" s="4">
        <f t="shared" si="0"/>
        <v>500</v>
      </c>
      <c r="BF25" s="5">
        <f>ROUND(IF(BD25=0, IF(BC25=0, 0, 1), BC25/BD25),5)</f>
        <v>0</v>
      </c>
    </row>
    <row r="26" spans="1:58" x14ac:dyDescent="0.3">
      <c r="A26" s="1"/>
      <c r="B26" s="1"/>
      <c r="C26" s="1"/>
      <c r="D26" s="1" t="s">
        <v>39</v>
      </c>
      <c r="E26" s="1"/>
      <c r="F26" s="1"/>
      <c r="G26" s="4">
        <v>0</v>
      </c>
      <c r="H26" s="4">
        <v>10000</v>
      </c>
      <c r="I26" s="4">
        <f>ROUND((G26-H26),5)</f>
        <v>-10000</v>
      </c>
      <c r="J26" s="5">
        <f>ROUND(IF(H26=0, IF(G26=0, 0, 1), G26/H26),5)</f>
        <v>0</v>
      </c>
      <c r="K26" s="4">
        <v>633.33000000000004</v>
      </c>
      <c r="L26" s="4">
        <v>0</v>
      </c>
      <c r="M26" s="4">
        <f>ROUND((K26-L26),5)</f>
        <v>633.33000000000004</v>
      </c>
      <c r="N26" s="5">
        <f>ROUND(IF(L26=0, IF(K26=0, 0, 1), K26/L26),5)</f>
        <v>1</v>
      </c>
      <c r="O26" s="4">
        <v>0</v>
      </c>
      <c r="P26" s="4">
        <v>0</v>
      </c>
      <c r="Q26" s="4">
        <f>ROUND((O26-P26),5)</f>
        <v>0</v>
      </c>
      <c r="R26" s="5">
        <f>ROUND(IF(P26=0, IF(O26=0, 0, 1), O26/P26),5)</f>
        <v>0</v>
      </c>
      <c r="S26" s="4">
        <v>0</v>
      </c>
      <c r="T26" s="4">
        <v>0</v>
      </c>
      <c r="U26" s="4">
        <f>ROUND((S26-T26),5)</f>
        <v>0</v>
      </c>
      <c r="V26" s="5">
        <f>ROUND(IF(T26=0, IF(S26=0, 0, 1), S26/T26),5)</f>
        <v>0</v>
      </c>
      <c r="W26" s="4">
        <v>633.33000000000004</v>
      </c>
      <c r="X26" s="4">
        <v>0</v>
      </c>
      <c r="Y26" s="4">
        <f>ROUND((W26-X26),5)</f>
        <v>633.33000000000004</v>
      </c>
      <c r="Z26" s="5">
        <f>ROUND(IF(X26=0, IF(W26=0, 0, 1), W26/X26),5)</f>
        <v>1</v>
      </c>
      <c r="AA26" s="4">
        <v>1</v>
      </c>
      <c r="AB26" s="4">
        <v>0</v>
      </c>
      <c r="AC26" s="4">
        <f>ROUND((AA26-AB26),5)</f>
        <v>1</v>
      </c>
      <c r="AD26" s="5">
        <f>ROUND(IF(AB26=0, IF(AA26=0, 0, 1), AA26/AB26),5)</f>
        <v>1</v>
      </c>
      <c r="AE26" s="4">
        <v>0</v>
      </c>
      <c r="AF26" s="6"/>
      <c r="AG26" s="6"/>
      <c r="AH26" s="6"/>
      <c r="AI26" s="4">
        <v>8307.6200000000008</v>
      </c>
      <c r="AJ26" s="6"/>
      <c r="AK26" s="6"/>
      <c r="AL26" s="6"/>
      <c r="AM26" s="4">
        <v>0</v>
      </c>
      <c r="AN26" s="6"/>
      <c r="AO26" s="6"/>
      <c r="AP26" s="6"/>
      <c r="AQ26" s="4">
        <v>0</v>
      </c>
      <c r="AR26" s="6"/>
      <c r="AS26" s="6"/>
      <c r="AT26" s="6"/>
      <c r="AU26" s="4">
        <v>0</v>
      </c>
      <c r="AV26" s="6"/>
      <c r="AW26" s="6"/>
      <c r="AX26" s="6"/>
      <c r="AY26" s="4">
        <v>0</v>
      </c>
      <c r="AZ26" s="6"/>
      <c r="BA26" s="6"/>
      <c r="BB26" s="6"/>
      <c r="BC26" s="4">
        <f>ROUND(G26+K26+O26+S26+W26+AA26+AE26+AI26+AM26+AQ26+AU26+AY26,5)</f>
        <v>9575.2800000000007</v>
      </c>
      <c r="BD26" s="4">
        <f>ROUND(H26+L26+P26+T26+X26+AB26+AF26+AJ26+AN26+AR26+AV26+AZ26,5)</f>
        <v>10000</v>
      </c>
      <c r="BE26" s="4">
        <f t="shared" si="0"/>
        <v>424.71999999999935</v>
      </c>
      <c r="BF26" s="27">
        <f>ROUND(IF(BD26=0, IF(BC26=0, 0, 1), BC26/BD26),5)</f>
        <v>0.95752999999999999</v>
      </c>
    </row>
    <row r="27" spans="1:58" hidden="1" x14ac:dyDescent="0.3">
      <c r="A27" s="1"/>
      <c r="B27" s="1"/>
      <c r="C27" s="1"/>
      <c r="D27" s="1" t="s">
        <v>40</v>
      </c>
      <c r="E27" s="1"/>
      <c r="F27" s="1"/>
      <c r="G27" s="4"/>
      <c r="H27" s="4"/>
      <c r="I27" s="4"/>
      <c r="J27" s="5"/>
      <c r="K27" s="4"/>
      <c r="L27" s="4"/>
      <c r="M27" s="4"/>
      <c r="N27" s="5"/>
      <c r="O27" s="4"/>
      <c r="P27" s="4"/>
      <c r="Q27" s="4"/>
      <c r="R27" s="5"/>
      <c r="S27" s="4"/>
      <c r="T27" s="4"/>
      <c r="U27" s="4"/>
      <c r="V27" s="5"/>
      <c r="W27" s="4"/>
      <c r="X27" s="4"/>
      <c r="Y27" s="4"/>
      <c r="Z27" s="5"/>
      <c r="AA27" s="4"/>
      <c r="AB27" s="4"/>
      <c r="AC27" s="4"/>
      <c r="AD27" s="5"/>
      <c r="AE27" s="4"/>
      <c r="AF27" s="6"/>
      <c r="AG27" s="6"/>
      <c r="AH27" s="6"/>
      <c r="AI27" s="4"/>
      <c r="AJ27" s="6"/>
      <c r="AK27" s="6"/>
      <c r="AL27" s="6"/>
      <c r="AM27" s="4"/>
      <c r="AN27" s="6"/>
      <c r="AO27" s="6"/>
      <c r="AP27" s="6"/>
      <c r="AQ27" s="4"/>
      <c r="AR27" s="6"/>
      <c r="AS27" s="6"/>
      <c r="AT27" s="6"/>
      <c r="AU27" s="4"/>
      <c r="AV27" s="6"/>
      <c r="AW27" s="6"/>
      <c r="AX27" s="6"/>
      <c r="AY27" s="4"/>
      <c r="AZ27" s="6"/>
      <c r="BA27" s="6"/>
      <c r="BB27" s="6"/>
      <c r="BC27" s="4"/>
      <c r="BD27" s="4"/>
      <c r="BE27" s="4"/>
      <c r="BF27" s="5"/>
    </row>
    <row r="28" spans="1:58" hidden="1" x14ac:dyDescent="0.3">
      <c r="A28" s="1"/>
      <c r="B28" s="1"/>
      <c r="C28" s="1"/>
      <c r="D28" s="1"/>
      <c r="E28" s="1" t="s">
        <v>41</v>
      </c>
      <c r="F28" s="1"/>
      <c r="G28" s="4">
        <v>11255</v>
      </c>
      <c r="H28" s="4">
        <v>35000</v>
      </c>
      <c r="I28" s="4">
        <f>ROUND((G28-H28),5)</f>
        <v>-23745</v>
      </c>
      <c r="J28" s="5">
        <f>ROUND(IF(H28=0, IF(G28=0, 0, 1), G28/H28),5)</f>
        <v>0.32157000000000002</v>
      </c>
      <c r="K28" s="4">
        <v>0</v>
      </c>
      <c r="L28" s="4">
        <v>0</v>
      </c>
      <c r="M28" s="4">
        <f>ROUND((K28-L28),5)</f>
        <v>0</v>
      </c>
      <c r="N28" s="5">
        <f>ROUND(IF(L28=0, IF(K28=0, 0, 1), K28/L28),5)</f>
        <v>0</v>
      </c>
      <c r="O28" s="4">
        <v>0</v>
      </c>
      <c r="P28" s="4">
        <v>0</v>
      </c>
      <c r="Q28" s="4">
        <f>ROUND((O28-P28),5)</f>
        <v>0</v>
      </c>
      <c r="R28" s="5">
        <f>ROUND(IF(P28=0, IF(O28=0, 0, 1), O28/P28),5)</f>
        <v>0</v>
      </c>
      <c r="S28" s="4">
        <v>0</v>
      </c>
      <c r="T28" s="4">
        <v>0</v>
      </c>
      <c r="U28" s="4">
        <f>ROUND((S28-T28),5)</f>
        <v>0</v>
      </c>
      <c r="V28" s="5">
        <f>ROUND(IF(T28=0, IF(S28=0, 0, 1), S28/T28),5)</f>
        <v>0</v>
      </c>
      <c r="W28" s="4">
        <v>0</v>
      </c>
      <c r="X28" s="4">
        <v>0</v>
      </c>
      <c r="Y28" s="4">
        <f>ROUND((W28-X28),5)</f>
        <v>0</v>
      </c>
      <c r="Z28" s="5">
        <f>ROUND(IF(X28=0, IF(W28=0, 0, 1), W28/X28),5)</f>
        <v>0</v>
      </c>
      <c r="AA28" s="4">
        <v>0</v>
      </c>
      <c r="AB28" s="4">
        <v>0</v>
      </c>
      <c r="AC28" s="4">
        <f>ROUND((AA28-AB28),5)</f>
        <v>0</v>
      </c>
      <c r="AD28" s="5">
        <f>ROUND(IF(AB28=0, IF(AA28=0, 0, 1), AA28/AB28),5)</f>
        <v>0</v>
      </c>
      <c r="AE28" s="4">
        <v>0</v>
      </c>
      <c r="AF28" s="6"/>
      <c r="AG28" s="6"/>
      <c r="AH28" s="6"/>
      <c r="AI28" s="4">
        <v>0</v>
      </c>
      <c r="AJ28" s="6"/>
      <c r="AK28" s="6"/>
      <c r="AL28" s="6"/>
      <c r="AM28" s="4">
        <v>0</v>
      </c>
      <c r="AN28" s="6"/>
      <c r="AO28" s="6"/>
      <c r="AP28" s="6"/>
      <c r="AQ28" s="4">
        <v>0</v>
      </c>
      <c r="AR28" s="6"/>
      <c r="AS28" s="6"/>
      <c r="AT28" s="6"/>
      <c r="AU28" s="4">
        <v>0</v>
      </c>
      <c r="AV28" s="6"/>
      <c r="AW28" s="6"/>
      <c r="AX28" s="6"/>
      <c r="AY28" s="4">
        <v>0</v>
      </c>
      <c r="AZ28" s="6"/>
      <c r="BA28" s="6"/>
      <c r="BB28" s="6"/>
      <c r="BC28" s="4">
        <f>ROUND(G28+K28+O28+S28+W28+AA28+AE28+AI28+AM28+AQ28+AU28+AY28,5)+3402.73</f>
        <v>14657.73</v>
      </c>
      <c r="BD28" s="4">
        <f>ROUND(H28+L28+P28+T28+X28+AB28+AF28+AJ28+AN28+AR28+AV28+AZ28,5)</f>
        <v>35000</v>
      </c>
      <c r="BE28" s="4">
        <f t="shared" si="0"/>
        <v>20342.27</v>
      </c>
      <c r="BF28" s="5">
        <f>ROUND(IF(BD28=0, IF(BC28=0, 0, 1), BC28/BD28),5)</f>
        <v>0.41879</v>
      </c>
    </row>
    <row r="29" spans="1:58" ht="15" hidden="1" thickBot="1" x14ac:dyDescent="0.35">
      <c r="A29" s="1"/>
      <c r="B29" s="1"/>
      <c r="C29" s="1"/>
      <c r="D29" s="1"/>
      <c r="E29" s="1" t="s">
        <v>42</v>
      </c>
      <c r="F29" s="1"/>
      <c r="G29" s="7">
        <v>0</v>
      </c>
      <c r="H29" s="7"/>
      <c r="I29" s="7"/>
      <c r="J29" s="8"/>
      <c r="K29" s="7">
        <v>0</v>
      </c>
      <c r="L29" s="7"/>
      <c r="M29" s="7"/>
      <c r="N29" s="8"/>
      <c r="O29" s="7">
        <v>0</v>
      </c>
      <c r="P29" s="7"/>
      <c r="Q29" s="7"/>
      <c r="R29" s="8"/>
      <c r="S29" s="7">
        <v>0</v>
      </c>
      <c r="T29" s="7"/>
      <c r="U29" s="7"/>
      <c r="V29" s="8"/>
      <c r="W29" s="7">
        <v>0</v>
      </c>
      <c r="X29" s="7"/>
      <c r="Y29" s="7"/>
      <c r="Z29" s="8"/>
      <c r="AA29" s="7">
        <v>0</v>
      </c>
      <c r="AB29" s="7"/>
      <c r="AC29" s="7"/>
      <c r="AD29" s="8"/>
      <c r="AE29" s="7">
        <v>0</v>
      </c>
      <c r="AF29" s="6"/>
      <c r="AG29" s="6"/>
      <c r="AH29" s="6"/>
      <c r="AI29" s="7">
        <v>3402.73</v>
      </c>
      <c r="AJ29" s="6"/>
      <c r="AK29" s="6"/>
      <c r="AL29" s="6"/>
      <c r="AM29" s="7">
        <v>0</v>
      </c>
      <c r="AN29" s="6"/>
      <c r="AO29" s="6"/>
      <c r="AP29" s="6"/>
      <c r="AQ29" s="7">
        <v>0</v>
      </c>
      <c r="AR29" s="6"/>
      <c r="AS29" s="6"/>
      <c r="AT29" s="6"/>
      <c r="AU29" s="7">
        <v>0</v>
      </c>
      <c r="AV29" s="6"/>
      <c r="AW29" s="6"/>
      <c r="AX29" s="6"/>
      <c r="AY29" s="7">
        <v>0</v>
      </c>
      <c r="AZ29" s="6"/>
      <c r="BA29" s="6"/>
      <c r="BB29" s="6"/>
      <c r="BC29" s="7"/>
      <c r="BD29" s="7"/>
      <c r="BE29" s="4">
        <f t="shared" si="0"/>
        <v>0</v>
      </c>
      <c r="BF29" s="8"/>
    </row>
    <row r="30" spans="1:58" x14ac:dyDescent="0.3">
      <c r="A30" s="1"/>
      <c r="B30" s="1"/>
      <c r="C30" s="1"/>
      <c r="D30" s="1" t="s">
        <v>41</v>
      </c>
      <c r="E30" s="1"/>
      <c r="F30" s="1"/>
      <c r="G30" s="4">
        <f>ROUND(SUM(G27:G29),5)</f>
        <v>11255</v>
      </c>
      <c r="H30" s="4">
        <f>ROUND(SUM(H27:H29),5)</f>
        <v>35000</v>
      </c>
      <c r="I30" s="4">
        <f>ROUND((G30-H30),5)</f>
        <v>-23745</v>
      </c>
      <c r="J30" s="5">
        <f>ROUND(IF(H30=0, IF(G30=0, 0, 1), G30/H30),5)</f>
        <v>0.32157000000000002</v>
      </c>
      <c r="K30" s="4">
        <f>ROUND(SUM(K27:K29),5)</f>
        <v>0</v>
      </c>
      <c r="L30" s="4">
        <f>ROUND(SUM(L27:L29),5)</f>
        <v>0</v>
      </c>
      <c r="M30" s="4">
        <f>ROUND((K30-L30),5)</f>
        <v>0</v>
      </c>
      <c r="N30" s="5">
        <f>ROUND(IF(L30=0, IF(K30=0, 0, 1), K30/L30),5)</f>
        <v>0</v>
      </c>
      <c r="O30" s="4">
        <f>ROUND(SUM(O27:O29),5)</f>
        <v>0</v>
      </c>
      <c r="P30" s="4">
        <f>ROUND(SUM(P27:P29),5)</f>
        <v>0</v>
      </c>
      <c r="Q30" s="4">
        <f>ROUND((O30-P30),5)</f>
        <v>0</v>
      </c>
      <c r="R30" s="5">
        <f>ROUND(IF(P30=0, IF(O30=0, 0, 1), O30/P30),5)</f>
        <v>0</v>
      </c>
      <c r="S30" s="4">
        <f>ROUND(SUM(S27:S29),5)</f>
        <v>0</v>
      </c>
      <c r="T30" s="4">
        <f>ROUND(SUM(T27:T29),5)</f>
        <v>0</v>
      </c>
      <c r="U30" s="4">
        <f>ROUND((S30-T30),5)</f>
        <v>0</v>
      </c>
      <c r="V30" s="5">
        <f>ROUND(IF(T30=0, IF(S30=0, 0, 1), S30/T30),5)</f>
        <v>0</v>
      </c>
      <c r="W30" s="4">
        <f>ROUND(SUM(W27:W29),5)</f>
        <v>0</v>
      </c>
      <c r="X30" s="4">
        <f>ROUND(SUM(X27:X29),5)</f>
        <v>0</v>
      </c>
      <c r="Y30" s="4">
        <f>ROUND((W30-X30),5)</f>
        <v>0</v>
      </c>
      <c r="Z30" s="5">
        <f>ROUND(IF(X30=0, IF(W30=0, 0, 1), W30/X30),5)</f>
        <v>0</v>
      </c>
      <c r="AA30" s="4">
        <f>ROUND(SUM(AA27:AA29),5)</f>
        <v>0</v>
      </c>
      <c r="AB30" s="4">
        <f>ROUND(SUM(AB27:AB29),5)</f>
        <v>0</v>
      </c>
      <c r="AC30" s="4">
        <f>ROUND((AA30-AB30),5)</f>
        <v>0</v>
      </c>
      <c r="AD30" s="5">
        <f>ROUND(IF(AB30=0, IF(AA30=0, 0, 1), AA30/AB30),5)</f>
        <v>0</v>
      </c>
      <c r="AE30" s="4">
        <f>ROUND(SUM(AE27:AE29),5)</f>
        <v>0</v>
      </c>
      <c r="AF30" s="6"/>
      <c r="AG30" s="6"/>
      <c r="AH30" s="6"/>
      <c r="AI30" s="4">
        <f>ROUND(SUM(AI27:AI29),5)</f>
        <v>3402.73</v>
      </c>
      <c r="AJ30" s="6"/>
      <c r="AK30" s="6"/>
      <c r="AL30" s="6"/>
      <c r="AM30" s="4">
        <f>ROUND(SUM(AM27:AM29),5)</f>
        <v>0</v>
      </c>
      <c r="AN30" s="6"/>
      <c r="AO30" s="6"/>
      <c r="AP30" s="6"/>
      <c r="AQ30" s="4">
        <f>ROUND(SUM(AQ27:AQ29),5)</f>
        <v>0</v>
      </c>
      <c r="AR30" s="6"/>
      <c r="AS30" s="6"/>
      <c r="AT30" s="6"/>
      <c r="AU30" s="4">
        <f>ROUND(SUM(AU27:AU29),5)</f>
        <v>0</v>
      </c>
      <c r="AV30" s="6"/>
      <c r="AW30" s="6"/>
      <c r="AX30" s="6"/>
      <c r="AY30" s="4">
        <f>ROUND(SUM(AY27:AY29),5)</f>
        <v>0</v>
      </c>
      <c r="AZ30" s="6"/>
      <c r="BA30" s="6"/>
      <c r="BB30" s="6"/>
      <c r="BC30" s="4">
        <f>ROUND(G30+K30+O30+S30+W30+AA30+AE30+AI30+AM30+AQ30+AU30+AY30,5)</f>
        <v>14657.73</v>
      </c>
      <c r="BD30" s="4">
        <f>ROUND(H30+L30+P30+T30+X30+AB30+AF30+AJ30+AN30+AR30+AV30+AZ30,5)</f>
        <v>35000</v>
      </c>
      <c r="BE30" s="4">
        <f t="shared" si="0"/>
        <v>20342.27</v>
      </c>
      <c r="BF30" s="5">
        <f>ROUND(IF(BD30=0, IF(BC30=0, 0, 1), BC30/BD30),5)</f>
        <v>0.41879</v>
      </c>
    </row>
    <row r="31" spans="1:58" x14ac:dyDescent="0.3">
      <c r="A31" s="1"/>
      <c r="B31" s="1"/>
      <c r="C31" s="1"/>
      <c r="D31" s="1" t="s">
        <v>43</v>
      </c>
      <c r="E31" s="1"/>
      <c r="F31" s="1"/>
      <c r="G31" s="4">
        <v>0</v>
      </c>
      <c r="H31" s="4">
        <v>2000</v>
      </c>
      <c r="I31" s="4">
        <f>ROUND((G31-H31),5)</f>
        <v>-2000</v>
      </c>
      <c r="J31" s="5">
        <f>ROUND(IF(H31=0, IF(G31=0, 0, 1), G31/H31),5)</f>
        <v>0</v>
      </c>
      <c r="K31" s="4">
        <v>0</v>
      </c>
      <c r="L31" s="4">
        <v>0</v>
      </c>
      <c r="M31" s="4">
        <f>ROUND((K31-L31),5)</f>
        <v>0</v>
      </c>
      <c r="N31" s="5">
        <f>ROUND(IF(L31=0, IF(K31=0, 0, 1), K31/L31),5)</f>
        <v>0</v>
      </c>
      <c r="O31" s="4">
        <v>0</v>
      </c>
      <c r="P31" s="4">
        <v>0</v>
      </c>
      <c r="Q31" s="4">
        <f>ROUND((O31-P31),5)</f>
        <v>0</v>
      </c>
      <c r="R31" s="5">
        <f>ROUND(IF(P31=0, IF(O31=0, 0, 1), O31/P31),5)</f>
        <v>0</v>
      </c>
      <c r="S31" s="4">
        <v>0</v>
      </c>
      <c r="T31" s="4">
        <v>0</v>
      </c>
      <c r="U31" s="4">
        <f>ROUND((S31-T31),5)</f>
        <v>0</v>
      </c>
      <c r="V31" s="5">
        <f>ROUND(IF(T31=0, IF(S31=0, 0, 1), S31/T31),5)</f>
        <v>0</v>
      </c>
      <c r="W31" s="4">
        <v>0</v>
      </c>
      <c r="X31" s="4">
        <v>0</v>
      </c>
      <c r="Y31" s="4">
        <f>ROUND((W31-X31),5)</f>
        <v>0</v>
      </c>
      <c r="Z31" s="5">
        <f>ROUND(IF(X31=0, IF(W31=0, 0, 1), W31/X31),5)</f>
        <v>0</v>
      </c>
      <c r="AA31" s="4">
        <v>0</v>
      </c>
      <c r="AB31" s="4">
        <v>0</v>
      </c>
      <c r="AC31" s="4">
        <f>ROUND((AA31-AB31),5)</f>
        <v>0</v>
      </c>
      <c r="AD31" s="5">
        <f>ROUND(IF(AB31=0, IF(AA31=0, 0, 1), AA31/AB31),5)</f>
        <v>0</v>
      </c>
      <c r="AE31" s="4">
        <v>0</v>
      </c>
      <c r="AF31" s="6"/>
      <c r="AG31" s="6"/>
      <c r="AH31" s="6"/>
      <c r="AI31" s="4">
        <v>0</v>
      </c>
      <c r="AJ31" s="6"/>
      <c r="AK31" s="6"/>
      <c r="AL31" s="6"/>
      <c r="AM31" s="4">
        <v>0</v>
      </c>
      <c r="AN31" s="6"/>
      <c r="AO31" s="6"/>
      <c r="AP31" s="6"/>
      <c r="AQ31" s="4">
        <v>0</v>
      </c>
      <c r="AR31" s="6"/>
      <c r="AS31" s="6"/>
      <c r="AT31" s="6"/>
      <c r="AU31" s="4">
        <v>0</v>
      </c>
      <c r="AV31" s="6"/>
      <c r="AW31" s="6"/>
      <c r="AX31" s="6"/>
      <c r="AY31" s="4">
        <v>0</v>
      </c>
      <c r="AZ31" s="6"/>
      <c r="BA31" s="6"/>
      <c r="BB31" s="6"/>
      <c r="BC31" s="4">
        <f>ROUND(G31+K31+O31+S31+W31+AA31+AE31+AI31+AM31+AQ31+AU31+AY31,5)</f>
        <v>0</v>
      </c>
      <c r="BD31" s="4">
        <f>ROUND(H31+L31+P31+T31+X31+AB31+AF31+AJ31+AN31+AR31+AV31+AZ31,5)</f>
        <v>2000</v>
      </c>
      <c r="BE31" s="4">
        <f t="shared" si="0"/>
        <v>2000</v>
      </c>
      <c r="BF31" s="5">
        <f>ROUND(IF(BD31=0, IF(BC31=0, 0, 1), BC31/BD31),5)</f>
        <v>0</v>
      </c>
    </row>
    <row r="32" spans="1:58" x14ac:dyDescent="0.3">
      <c r="A32" s="1"/>
      <c r="B32" s="1"/>
      <c r="C32" s="1"/>
      <c r="D32" s="1" t="s">
        <v>44</v>
      </c>
      <c r="E32" s="1"/>
      <c r="F32" s="1"/>
      <c r="G32" s="4">
        <v>0</v>
      </c>
      <c r="H32" s="4">
        <v>100000</v>
      </c>
      <c r="I32" s="4">
        <f>ROUND((G32-H32),5)</f>
        <v>-100000</v>
      </c>
      <c r="J32" s="5">
        <f>ROUND(IF(H32=0, IF(G32=0, 0, 1), G32/H32),5)</f>
        <v>0</v>
      </c>
      <c r="K32" s="4">
        <v>5915</v>
      </c>
      <c r="L32" s="4">
        <v>0</v>
      </c>
      <c r="M32" s="4">
        <f>ROUND((K32-L32),5)</f>
        <v>5915</v>
      </c>
      <c r="N32" s="5">
        <f>ROUND(IF(L32=0, IF(K32=0, 0, 1), K32/L32),5)</f>
        <v>1</v>
      </c>
      <c r="O32" s="4">
        <v>0</v>
      </c>
      <c r="P32" s="4">
        <v>0</v>
      </c>
      <c r="Q32" s="4">
        <f>ROUND((O32-P32),5)</f>
        <v>0</v>
      </c>
      <c r="R32" s="5">
        <f>ROUND(IF(P32=0, IF(O32=0, 0, 1), O32/P32),5)</f>
        <v>0</v>
      </c>
      <c r="S32" s="4">
        <v>0</v>
      </c>
      <c r="T32" s="4">
        <v>0</v>
      </c>
      <c r="U32" s="4">
        <f>ROUND((S32-T32),5)</f>
        <v>0</v>
      </c>
      <c r="V32" s="5">
        <f>ROUND(IF(T32=0, IF(S32=0, 0, 1), S32/T32),5)</f>
        <v>0</v>
      </c>
      <c r="W32" s="4">
        <v>0</v>
      </c>
      <c r="X32" s="4">
        <v>0</v>
      </c>
      <c r="Y32" s="4">
        <f>ROUND((W32-X32),5)</f>
        <v>0</v>
      </c>
      <c r="Z32" s="5">
        <f>ROUND(IF(X32=0, IF(W32=0, 0, 1), W32/X32),5)</f>
        <v>0</v>
      </c>
      <c r="AA32" s="4">
        <v>0</v>
      </c>
      <c r="AB32" s="4">
        <v>0</v>
      </c>
      <c r="AC32" s="4">
        <f>ROUND((AA32-AB32),5)</f>
        <v>0</v>
      </c>
      <c r="AD32" s="5">
        <f>ROUND(IF(AB32=0, IF(AA32=0, 0, 1), AA32/AB32),5)</f>
        <v>0</v>
      </c>
      <c r="AE32" s="4">
        <v>0</v>
      </c>
      <c r="AF32" s="6"/>
      <c r="AG32" s="6"/>
      <c r="AH32" s="6"/>
      <c r="AI32" s="4">
        <v>0</v>
      </c>
      <c r="AJ32" s="6"/>
      <c r="AK32" s="6"/>
      <c r="AL32" s="6"/>
      <c r="AM32" s="4">
        <v>0</v>
      </c>
      <c r="AN32" s="6"/>
      <c r="AO32" s="6"/>
      <c r="AP32" s="6"/>
      <c r="AQ32" s="4">
        <v>0</v>
      </c>
      <c r="AR32" s="6"/>
      <c r="AS32" s="6"/>
      <c r="AT32" s="6"/>
      <c r="AU32" s="4">
        <v>0</v>
      </c>
      <c r="AV32" s="6"/>
      <c r="AW32" s="6"/>
      <c r="AX32" s="6"/>
      <c r="AY32" s="4">
        <v>0</v>
      </c>
      <c r="AZ32" s="6"/>
      <c r="BA32" s="6"/>
      <c r="BB32" s="6"/>
      <c r="BC32" s="4">
        <f>ROUND(G32+K32+O32+S32+W32+AA32+AE32+AI32+AM32+AQ32+AU32+AY32,5)</f>
        <v>5915</v>
      </c>
      <c r="BD32" s="4">
        <f>ROUND(H32+L32+P32+T32+X32+AB32+AF32+AJ32+AN32+AR32+AV32+AZ32,5)</f>
        <v>100000</v>
      </c>
      <c r="BE32" s="4">
        <f t="shared" si="0"/>
        <v>94085</v>
      </c>
      <c r="BF32" s="5">
        <f>ROUND(IF(BD32=0, IF(BC32=0, 0, 1), BC32/BD32),5)</f>
        <v>5.9150000000000001E-2</v>
      </c>
    </row>
    <row r="33" spans="1:58" x14ac:dyDescent="0.3">
      <c r="A33" s="1"/>
      <c r="B33" s="1"/>
      <c r="C33" s="1"/>
      <c r="D33" s="1" t="s">
        <v>45</v>
      </c>
      <c r="E33" s="1"/>
      <c r="F33" s="1"/>
      <c r="G33" s="4">
        <v>0</v>
      </c>
      <c r="H33" s="4">
        <v>7500</v>
      </c>
      <c r="I33" s="4">
        <f>ROUND((G33-H33),5)</f>
        <v>-7500</v>
      </c>
      <c r="J33" s="5">
        <f>ROUND(IF(H33=0, IF(G33=0, 0, 1), G33/H33),5)</f>
        <v>0</v>
      </c>
      <c r="K33" s="4">
        <v>0</v>
      </c>
      <c r="L33" s="4">
        <v>0</v>
      </c>
      <c r="M33" s="4">
        <f>ROUND((K33-L33),5)</f>
        <v>0</v>
      </c>
      <c r="N33" s="5">
        <f>ROUND(IF(L33=0, IF(K33=0, 0, 1), K33/L33),5)</f>
        <v>0</v>
      </c>
      <c r="O33" s="4">
        <v>0</v>
      </c>
      <c r="P33" s="4">
        <v>0</v>
      </c>
      <c r="Q33" s="4">
        <f>ROUND((O33-P33),5)</f>
        <v>0</v>
      </c>
      <c r="R33" s="5">
        <f>ROUND(IF(P33=0, IF(O33=0, 0, 1), O33/P33),5)</f>
        <v>0</v>
      </c>
      <c r="S33" s="4">
        <v>0</v>
      </c>
      <c r="T33" s="4">
        <v>0</v>
      </c>
      <c r="U33" s="4">
        <f>ROUND((S33-T33),5)</f>
        <v>0</v>
      </c>
      <c r="V33" s="5">
        <f>ROUND(IF(T33=0, IF(S33=0, 0, 1), S33/T33),5)</f>
        <v>0</v>
      </c>
      <c r="W33" s="4">
        <v>0</v>
      </c>
      <c r="X33" s="4">
        <v>0</v>
      </c>
      <c r="Y33" s="4">
        <f>ROUND((W33-X33),5)</f>
        <v>0</v>
      </c>
      <c r="Z33" s="5">
        <f>ROUND(IF(X33=0, IF(W33=0, 0, 1), W33/X33),5)</f>
        <v>0</v>
      </c>
      <c r="AA33" s="4">
        <v>0</v>
      </c>
      <c r="AB33" s="4">
        <v>0</v>
      </c>
      <c r="AC33" s="4">
        <f>ROUND((AA33-AB33),5)</f>
        <v>0</v>
      </c>
      <c r="AD33" s="5">
        <f>ROUND(IF(AB33=0, IF(AA33=0, 0, 1), AA33/AB33),5)</f>
        <v>0</v>
      </c>
      <c r="AE33" s="4">
        <v>0</v>
      </c>
      <c r="AF33" s="6"/>
      <c r="AG33" s="6"/>
      <c r="AH33" s="6"/>
      <c r="AI33" s="4">
        <v>0</v>
      </c>
      <c r="AJ33" s="6"/>
      <c r="AK33" s="6"/>
      <c r="AL33" s="6"/>
      <c r="AM33" s="4">
        <v>0</v>
      </c>
      <c r="AN33" s="6"/>
      <c r="AO33" s="6"/>
      <c r="AP33" s="6"/>
      <c r="AQ33" s="4">
        <v>0</v>
      </c>
      <c r="AR33" s="6"/>
      <c r="AS33" s="6"/>
      <c r="AT33" s="6"/>
      <c r="AU33" s="4">
        <v>0</v>
      </c>
      <c r="AV33" s="6"/>
      <c r="AW33" s="6"/>
      <c r="AX33" s="6"/>
      <c r="AY33" s="4">
        <v>0</v>
      </c>
      <c r="AZ33" s="6"/>
      <c r="BA33" s="6"/>
      <c r="BB33" s="6"/>
      <c r="BC33" s="4">
        <f>ROUND(G33+K33+O33+S33+W33+AA33+AE33+AI33+AM33+AQ33+AU33+AY33,5)</f>
        <v>0</v>
      </c>
      <c r="BD33" s="4">
        <f>ROUND(H33+L33+P33+T33+X33+AB33+AF33+AJ33+AN33+AR33+AV33+AZ33,5)</f>
        <v>7500</v>
      </c>
      <c r="BE33" s="4">
        <f t="shared" si="0"/>
        <v>7500</v>
      </c>
      <c r="BF33" s="5">
        <f>ROUND(IF(BD33=0, IF(BC33=0, 0, 1), BC33/BD33),5)</f>
        <v>0</v>
      </c>
    </row>
    <row r="34" spans="1:58" x14ac:dyDescent="0.3">
      <c r="A34" s="1"/>
      <c r="B34" s="1"/>
      <c r="C34" s="1"/>
      <c r="D34" s="1" t="s">
        <v>46</v>
      </c>
      <c r="E34" s="1"/>
      <c r="F34" s="1"/>
      <c r="G34" s="4">
        <v>0</v>
      </c>
      <c r="H34" s="4">
        <v>7500</v>
      </c>
      <c r="I34" s="4">
        <f>ROUND((G34-H34),5)</f>
        <v>-7500</v>
      </c>
      <c r="J34" s="5">
        <f>ROUND(IF(H34=0, IF(G34=0, 0, 1), G34/H34),5)</f>
        <v>0</v>
      </c>
      <c r="K34" s="4">
        <v>1618.78</v>
      </c>
      <c r="L34" s="4">
        <v>0</v>
      </c>
      <c r="M34" s="4">
        <f>ROUND((K34-L34),5)</f>
        <v>1618.78</v>
      </c>
      <c r="N34" s="5">
        <f>ROUND(IF(L34=0, IF(K34=0, 0, 1), K34/L34),5)</f>
        <v>1</v>
      </c>
      <c r="O34" s="4">
        <v>1085.3800000000001</v>
      </c>
      <c r="P34" s="4">
        <v>0</v>
      </c>
      <c r="Q34" s="4">
        <f>ROUND((O34-P34),5)</f>
        <v>1085.3800000000001</v>
      </c>
      <c r="R34" s="5">
        <f>ROUND(IF(P34=0, IF(O34=0, 0, 1), O34/P34),5)</f>
        <v>1</v>
      </c>
      <c r="S34" s="4">
        <v>250.27</v>
      </c>
      <c r="T34" s="4">
        <v>0</v>
      </c>
      <c r="U34" s="4">
        <f>ROUND((S34-T34),5)</f>
        <v>250.27</v>
      </c>
      <c r="V34" s="5">
        <f>ROUND(IF(T34=0, IF(S34=0, 0, 1), S34/T34),5)</f>
        <v>1</v>
      </c>
      <c r="W34" s="4">
        <v>0</v>
      </c>
      <c r="X34" s="4">
        <v>0</v>
      </c>
      <c r="Y34" s="4">
        <f>ROUND((W34-X34),5)</f>
        <v>0</v>
      </c>
      <c r="Z34" s="5">
        <f>ROUND(IF(X34=0, IF(W34=0, 0, 1), W34/X34),5)</f>
        <v>0</v>
      </c>
      <c r="AA34" s="4">
        <v>0</v>
      </c>
      <c r="AB34" s="4">
        <v>0</v>
      </c>
      <c r="AC34" s="4">
        <f>ROUND((AA34-AB34),5)</f>
        <v>0</v>
      </c>
      <c r="AD34" s="5">
        <f>ROUND(IF(AB34=0, IF(AA34=0, 0, 1), AA34/AB34),5)</f>
        <v>0</v>
      </c>
      <c r="AE34" s="4">
        <v>0</v>
      </c>
      <c r="AF34" s="6"/>
      <c r="AG34" s="6"/>
      <c r="AH34" s="6"/>
      <c r="AI34" s="4">
        <v>0</v>
      </c>
      <c r="AJ34" s="6"/>
      <c r="AK34" s="6"/>
      <c r="AL34" s="6"/>
      <c r="AM34" s="4">
        <v>89.55</v>
      </c>
      <c r="AN34" s="6"/>
      <c r="AO34" s="6"/>
      <c r="AP34" s="6"/>
      <c r="AQ34" s="4">
        <v>89.55</v>
      </c>
      <c r="AR34" s="6"/>
      <c r="AS34" s="6"/>
      <c r="AT34" s="6"/>
      <c r="AU34" s="4">
        <v>0</v>
      </c>
      <c r="AV34" s="6"/>
      <c r="AW34" s="6"/>
      <c r="AX34" s="6"/>
      <c r="AY34" s="4">
        <v>0</v>
      </c>
      <c r="AZ34" s="6"/>
      <c r="BA34" s="6"/>
      <c r="BB34" s="6"/>
      <c r="BC34" s="4">
        <f>ROUND(G34+K34+O34+S34+W34+AA34+AE34+AI34+AM34+AQ34+AU34+AY34,5)</f>
        <v>3133.53</v>
      </c>
      <c r="BD34" s="4">
        <f>ROUND(H34+L34+P34+T34+X34+AB34+AF34+AJ34+AN34+AR34+AV34+AZ34,5)</f>
        <v>7500</v>
      </c>
      <c r="BE34" s="4">
        <f t="shared" si="0"/>
        <v>4366.4699999999993</v>
      </c>
      <c r="BF34" s="5">
        <f>ROUND(IF(BD34=0, IF(BC34=0, 0, 1), BC34/BD34),5)</f>
        <v>0.4178</v>
      </c>
    </row>
    <row r="35" spans="1:58" hidden="1" x14ac:dyDescent="0.3">
      <c r="A35" s="1"/>
      <c r="B35" s="1"/>
      <c r="C35" s="1"/>
      <c r="D35" s="1" t="s">
        <v>47</v>
      </c>
      <c r="E35" s="1"/>
      <c r="F35" s="1"/>
      <c r="G35" s="4"/>
      <c r="H35" s="4"/>
      <c r="I35" s="4"/>
      <c r="J35" s="5"/>
      <c r="K35" s="4"/>
      <c r="L35" s="4"/>
      <c r="M35" s="4"/>
      <c r="N35" s="5"/>
      <c r="O35" s="4"/>
      <c r="P35" s="4"/>
      <c r="Q35" s="4"/>
      <c r="R35" s="5"/>
      <c r="S35" s="4"/>
      <c r="T35" s="4"/>
      <c r="U35" s="4"/>
      <c r="V35" s="5"/>
      <c r="W35" s="4"/>
      <c r="X35" s="4"/>
      <c r="Y35" s="4"/>
      <c r="Z35" s="5"/>
      <c r="AA35" s="4"/>
      <c r="AB35" s="4"/>
      <c r="AC35" s="4"/>
      <c r="AD35" s="5"/>
      <c r="AE35" s="4"/>
      <c r="AF35" s="6"/>
      <c r="AG35" s="6"/>
      <c r="AH35" s="6"/>
      <c r="AI35" s="4"/>
      <c r="AJ35" s="6"/>
      <c r="AK35" s="6"/>
      <c r="AL35" s="6"/>
      <c r="AM35" s="4"/>
      <c r="AN35" s="6"/>
      <c r="AO35" s="6"/>
      <c r="AP35" s="6"/>
      <c r="AQ35" s="4"/>
      <c r="AR35" s="6"/>
      <c r="AS35" s="6"/>
      <c r="AT35" s="6"/>
      <c r="AU35" s="4"/>
      <c r="AV35" s="6"/>
      <c r="AW35" s="6"/>
      <c r="AX35" s="6"/>
      <c r="AY35" s="4"/>
      <c r="AZ35" s="6"/>
      <c r="BA35" s="6"/>
      <c r="BB35" s="6"/>
      <c r="BC35" s="4"/>
      <c r="BD35" s="4"/>
      <c r="BE35" s="4">
        <f t="shared" si="0"/>
        <v>0</v>
      </c>
      <c r="BF35" s="5"/>
    </row>
    <row r="36" spans="1:58" hidden="1" x14ac:dyDescent="0.3">
      <c r="A36" s="1"/>
      <c r="B36" s="1"/>
      <c r="C36" s="1"/>
      <c r="D36" s="1"/>
      <c r="E36" s="1" t="s">
        <v>48</v>
      </c>
      <c r="F36" s="1"/>
      <c r="G36" s="4">
        <v>0</v>
      </c>
      <c r="H36" s="4"/>
      <c r="I36" s="4"/>
      <c r="J36" s="5"/>
      <c r="K36" s="4">
        <v>105</v>
      </c>
      <c r="L36" s="4"/>
      <c r="M36" s="4"/>
      <c r="N36" s="5"/>
      <c r="O36" s="4">
        <v>0</v>
      </c>
      <c r="P36" s="4"/>
      <c r="Q36" s="4"/>
      <c r="R36" s="5"/>
      <c r="S36" s="4">
        <v>0</v>
      </c>
      <c r="T36" s="4"/>
      <c r="U36" s="4"/>
      <c r="V36" s="5"/>
      <c r="W36" s="4">
        <v>0</v>
      </c>
      <c r="X36" s="4"/>
      <c r="Y36" s="4"/>
      <c r="Z36" s="5"/>
      <c r="AA36" s="4">
        <v>0</v>
      </c>
      <c r="AB36" s="4"/>
      <c r="AC36" s="4"/>
      <c r="AD36" s="5"/>
      <c r="AE36" s="4">
        <v>50</v>
      </c>
      <c r="AF36" s="6"/>
      <c r="AG36" s="6"/>
      <c r="AH36" s="6"/>
      <c r="AI36" s="4">
        <v>0</v>
      </c>
      <c r="AJ36" s="6"/>
      <c r="AK36" s="6"/>
      <c r="AL36" s="6"/>
      <c r="AM36" s="4">
        <v>0</v>
      </c>
      <c r="AN36" s="6"/>
      <c r="AO36" s="6"/>
      <c r="AP36" s="6"/>
      <c r="AQ36" s="4">
        <v>0</v>
      </c>
      <c r="AR36" s="6"/>
      <c r="AS36" s="6"/>
      <c r="AT36" s="6"/>
      <c r="AU36" s="4">
        <v>0</v>
      </c>
      <c r="AV36" s="6"/>
      <c r="AW36" s="6"/>
      <c r="AX36" s="6"/>
      <c r="AY36" s="4">
        <v>0</v>
      </c>
      <c r="AZ36" s="6"/>
      <c r="BA36" s="6"/>
      <c r="BB36" s="6"/>
      <c r="BC36" s="4">
        <f>ROUND(G36+K36+O36+S36+W36+AA36+AE36+AI36+AM36+AQ36+AU36+AY36,5)</f>
        <v>155</v>
      </c>
      <c r="BD36" s="4"/>
      <c r="BE36" s="4">
        <f t="shared" si="0"/>
        <v>-155</v>
      </c>
      <c r="BF36" s="5"/>
    </row>
    <row r="37" spans="1:58" ht="15" hidden="1" thickBot="1" x14ac:dyDescent="0.35">
      <c r="A37" s="1"/>
      <c r="B37" s="1"/>
      <c r="C37" s="1"/>
      <c r="D37" s="1"/>
      <c r="E37" s="1" t="s">
        <v>49</v>
      </c>
      <c r="F37" s="1"/>
      <c r="G37" s="7">
        <v>0</v>
      </c>
      <c r="H37" s="7">
        <v>28000</v>
      </c>
      <c r="I37" s="7">
        <f>ROUND((G37-H37),5)</f>
        <v>-28000</v>
      </c>
      <c r="J37" s="8">
        <f>ROUND(IF(H37=0, IF(G37=0, 0, 1), G37/H37),5)</f>
        <v>0</v>
      </c>
      <c r="K37" s="7">
        <v>0</v>
      </c>
      <c r="L37" s="7">
        <v>0</v>
      </c>
      <c r="M37" s="7">
        <f>ROUND((K37-L37),5)</f>
        <v>0</v>
      </c>
      <c r="N37" s="8">
        <f>ROUND(IF(L37=0, IF(K37=0, 0, 1), K37/L37),5)</f>
        <v>0</v>
      </c>
      <c r="O37" s="7">
        <v>0</v>
      </c>
      <c r="P37" s="7">
        <v>0</v>
      </c>
      <c r="Q37" s="7">
        <f>ROUND((O37-P37),5)</f>
        <v>0</v>
      </c>
      <c r="R37" s="8">
        <f>ROUND(IF(P37=0, IF(O37=0, 0, 1), O37/P37),5)</f>
        <v>0</v>
      </c>
      <c r="S37" s="7">
        <v>0</v>
      </c>
      <c r="T37" s="7">
        <v>0</v>
      </c>
      <c r="U37" s="7">
        <f>ROUND((S37-T37),5)</f>
        <v>0</v>
      </c>
      <c r="V37" s="8">
        <f>ROUND(IF(T37=0, IF(S37=0, 0, 1), S37/T37),5)</f>
        <v>0</v>
      </c>
      <c r="W37" s="7">
        <v>0</v>
      </c>
      <c r="X37" s="7">
        <v>0</v>
      </c>
      <c r="Y37" s="7">
        <f>ROUND((W37-X37),5)</f>
        <v>0</v>
      </c>
      <c r="Z37" s="8">
        <f>ROUND(IF(X37=0, IF(W37=0, 0, 1), W37/X37),5)</f>
        <v>0</v>
      </c>
      <c r="AA37" s="7">
        <v>0</v>
      </c>
      <c r="AB37" s="7">
        <v>0</v>
      </c>
      <c r="AC37" s="7">
        <f>ROUND((AA37-AB37),5)</f>
        <v>0</v>
      </c>
      <c r="AD37" s="8">
        <f>ROUND(IF(AB37=0, IF(AA37=0, 0, 1), AA37/AB37),5)</f>
        <v>0</v>
      </c>
      <c r="AE37" s="7">
        <v>0</v>
      </c>
      <c r="AF37" s="6"/>
      <c r="AG37" s="6"/>
      <c r="AH37" s="6"/>
      <c r="AI37" s="7">
        <v>100</v>
      </c>
      <c r="AJ37" s="6"/>
      <c r="AK37" s="6"/>
      <c r="AL37" s="6"/>
      <c r="AM37" s="7">
        <v>0</v>
      </c>
      <c r="AN37" s="6"/>
      <c r="AO37" s="6"/>
      <c r="AP37" s="6"/>
      <c r="AQ37" s="7">
        <v>0</v>
      </c>
      <c r="AR37" s="6"/>
      <c r="AS37" s="6"/>
      <c r="AT37" s="6"/>
      <c r="AU37" s="7">
        <v>0</v>
      </c>
      <c r="AV37" s="6"/>
      <c r="AW37" s="6"/>
      <c r="AX37" s="6"/>
      <c r="AY37" s="7">
        <v>0</v>
      </c>
      <c r="AZ37" s="6"/>
      <c r="BA37" s="6"/>
      <c r="BB37" s="6"/>
      <c r="BC37" s="7">
        <f>ROUND(G37+K37+O37+S37+W37+AA37+AE37+AI37+AM37+AQ37+AU37+AY37,5)</f>
        <v>100</v>
      </c>
      <c r="BD37" s="7">
        <f>ROUND(H37+L37+P37+T37+X37+AB37+AF37+AJ37+AN37+AR37+AV37+AZ37,5)</f>
        <v>28000</v>
      </c>
      <c r="BE37" s="4">
        <f t="shared" si="0"/>
        <v>27900</v>
      </c>
      <c r="BF37" s="8">
        <f>ROUND(IF(BD37=0, IF(BC37=0, 0, 1), BC37/BD37),5)</f>
        <v>3.5699999999999998E-3</v>
      </c>
    </row>
    <row r="38" spans="1:58" x14ac:dyDescent="0.3">
      <c r="A38" s="1"/>
      <c r="B38" s="1"/>
      <c r="C38" s="1"/>
      <c r="D38" s="1" t="s">
        <v>93</v>
      </c>
      <c r="E38" s="1"/>
      <c r="F38" s="1"/>
      <c r="G38" s="4">
        <f>ROUND(SUM(G35:G37),5)</f>
        <v>0</v>
      </c>
      <c r="H38" s="4">
        <f>ROUND(SUM(H35:H37),5)</f>
        <v>28000</v>
      </c>
      <c r="I38" s="4">
        <f>ROUND((G38-H38),5)</f>
        <v>-28000</v>
      </c>
      <c r="J38" s="5">
        <f>ROUND(IF(H38=0, IF(G38=0, 0, 1), G38/H38),5)</f>
        <v>0</v>
      </c>
      <c r="K38" s="4">
        <f>ROUND(SUM(K35:K37),5)</f>
        <v>105</v>
      </c>
      <c r="L38" s="4">
        <f>ROUND(SUM(L35:L37),5)</f>
        <v>0</v>
      </c>
      <c r="M38" s="4">
        <f>ROUND((K38-L38),5)</f>
        <v>105</v>
      </c>
      <c r="N38" s="5">
        <f>ROUND(IF(L38=0, IF(K38=0, 0, 1), K38/L38),5)</f>
        <v>1</v>
      </c>
      <c r="O38" s="4">
        <f>ROUND(SUM(O35:O37),5)</f>
        <v>0</v>
      </c>
      <c r="P38" s="4">
        <f>ROUND(SUM(P35:P37),5)</f>
        <v>0</v>
      </c>
      <c r="Q38" s="4">
        <f>ROUND((O38-P38),5)</f>
        <v>0</v>
      </c>
      <c r="R38" s="5">
        <f>ROUND(IF(P38=0, IF(O38=0, 0, 1), O38/P38),5)</f>
        <v>0</v>
      </c>
      <c r="S38" s="4">
        <f>ROUND(SUM(S35:S37),5)</f>
        <v>0</v>
      </c>
      <c r="T38" s="4">
        <f>ROUND(SUM(T35:T37),5)</f>
        <v>0</v>
      </c>
      <c r="U38" s="4">
        <f>ROUND((S38-T38),5)</f>
        <v>0</v>
      </c>
      <c r="V38" s="5">
        <f>ROUND(IF(T38=0, IF(S38=0, 0, 1), S38/T38),5)</f>
        <v>0</v>
      </c>
      <c r="W38" s="4">
        <f>ROUND(SUM(W35:W37),5)</f>
        <v>0</v>
      </c>
      <c r="X38" s="4">
        <f>ROUND(SUM(X35:X37),5)</f>
        <v>0</v>
      </c>
      <c r="Y38" s="4">
        <f>ROUND((W38-X38),5)</f>
        <v>0</v>
      </c>
      <c r="Z38" s="5">
        <f>ROUND(IF(X38=0, IF(W38=0, 0, 1), W38/X38),5)</f>
        <v>0</v>
      </c>
      <c r="AA38" s="4">
        <f>ROUND(SUM(AA35:AA37),5)</f>
        <v>0</v>
      </c>
      <c r="AB38" s="4">
        <f>ROUND(SUM(AB35:AB37),5)</f>
        <v>0</v>
      </c>
      <c r="AC38" s="4">
        <f>ROUND((AA38-AB38),5)</f>
        <v>0</v>
      </c>
      <c r="AD38" s="5">
        <f>ROUND(IF(AB38=0, IF(AA38=0, 0, 1), AA38/AB38),5)</f>
        <v>0</v>
      </c>
      <c r="AE38" s="4">
        <f>ROUND(SUM(AE35:AE37),5)</f>
        <v>50</v>
      </c>
      <c r="AF38" s="6"/>
      <c r="AG38" s="6"/>
      <c r="AH38" s="6"/>
      <c r="AI38" s="4">
        <f>ROUND(SUM(AI35:AI37),5)</f>
        <v>100</v>
      </c>
      <c r="AJ38" s="6"/>
      <c r="AK38" s="6"/>
      <c r="AL38" s="6"/>
      <c r="AM38" s="4">
        <f>ROUND(SUM(AM35:AM37),5)</f>
        <v>0</v>
      </c>
      <c r="AN38" s="6"/>
      <c r="AO38" s="6"/>
      <c r="AP38" s="6"/>
      <c r="AQ38" s="4">
        <f>ROUND(SUM(AQ35:AQ37),5)</f>
        <v>0</v>
      </c>
      <c r="AR38" s="6"/>
      <c r="AS38" s="6"/>
      <c r="AT38" s="6"/>
      <c r="AU38" s="4">
        <f>ROUND(SUM(AU35:AU37),5)</f>
        <v>0</v>
      </c>
      <c r="AV38" s="6"/>
      <c r="AW38" s="6"/>
      <c r="AX38" s="6"/>
      <c r="AY38" s="4">
        <f>ROUND(SUM(AY35:AY37),5)</f>
        <v>0</v>
      </c>
      <c r="AZ38" s="6"/>
      <c r="BA38" s="6"/>
      <c r="BB38" s="6"/>
      <c r="BC38" s="4">
        <f>ROUND(G38+K38+O38+S38+W38+AA38+AE38+AI38+AM38+AQ38+AU38+AY38,5)</f>
        <v>255</v>
      </c>
      <c r="BD38" s="4">
        <f>ROUND(H38+L38+P38+T38+X38+AB38+AF38+AJ38+AN38+AR38+AV38+AZ38,5)</f>
        <v>28000</v>
      </c>
      <c r="BE38" s="4">
        <f t="shared" si="0"/>
        <v>27745</v>
      </c>
      <c r="BF38" s="5">
        <f>ROUND(IF(BD38=0, IF(BC38=0, 0, 1), BC38/BD38),5)</f>
        <v>9.11E-3</v>
      </c>
    </row>
    <row r="39" spans="1:58" x14ac:dyDescent="0.3">
      <c r="A39" s="1"/>
      <c r="B39" s="1"/>
      <c r="C39" s="1"/>
      <c r="D39" s="1" t="s">
        <v>50</v>
      </c>
      <c r="E39" s="1"/>
      <c r="F39" s="1"/>
      <c r="G39" s="4">
        <v>0</v>
      </c>
      <c r="H39" s="4">
        <v>500</v>
      </c>
      <c r="I39" s="4">
        <f>ROUND((G39-H39),5)</f>
        <v>-500</v>
      </c>
      <c r="J39" s="5">
        <f>ROUND(IF(H39=0, IF(G39=0, 0, 1), G39/H39),5)</f>
        <v>0</v>
      </c>
      <c r="K39" s="4">
        <v>0</v>
      </c>
      <c r="L39" s="4">
        <v>0</v>
      </c>
      <c r="M39" s="4">
        <f>ROUND((K39-L39),5)</f>
        <v>0</v>
      </c>
      <c r="N39" s="5">
        <f>ROUND(IF(L39=0, IF(K39=0, 0, 1), K39/L39),5)</f>
        <v>0</v>
      </c>
      <c r="O39" s="4">
        <v>0</v>
      </c>
      <c r="P39" s="4">
        <v>0</v>
      </c>
      <c r="Q39" s="4">
        <f>ROUND((O39-P39),5)</f>
        <v>0</v>
      </c>
      <c r="R39" s="5">
        <f>ROUND(IF(P39=0, IF(O39=0, 0, 1), O39/P39),5)</f>
        <v>0</v>
      </c>
      <c r="S39" s="4">
        <v>0</v>
      </c>
      <c r="T39" s="4">
        <v>0</v>
      </c>
      <c r="U39" s="4">
        <f>ROUND((S39-T39),5)</f>
        <v>0</v>
      </c>
      <c r="V39" s="5">
        <f>ROUND(IF(T39=0, IF(S39=0, 0, 1), S39/T39),5)</f>
        <v>0</v>
      </c>
      <c r="W39" s="4">
        <v>0</v>
      </c>
      <c r="X39" s="4">
        <v>0</v>
      </c>
      <c r="Y39" s="4">
        <f>ROUND((W39-X39),5)</f>
        <v>0</v>
      </c>
      <c r="Z39" s="5">
        <f>ROUND(IF(X39=0, IF(W39=0, 0, 1), W39/X39),5)</f>
        <v>0</v>
      </c>
      <c r="AA39" s="4">
        <v>0</v>
      </c>
      <c r="AB39" s="4">
        <v>0</v>
      </c>
      <c r="AC39" s="4">
        <f>ROUND((AA39-AB39),5)</f>
        <v>0</v>
      </c>
      <c r="AD39" s="5">
        <f>ROUND(IF(AB39=0, IF(AA39=0, 0, 1), AA39/AB39),5)</f>
        <v>0</v>
      </c>
      <c r="AE39" s="4">
        <v>0</v>
      </c>
      <c r="AF39" s="6"/>
      <c r="AG39" s="6"/>
      <c r="AH39" s="6"/>
      <c r="AI39" s="4">
        <v>0</v>
      </c>
      <c r="AJ39" s="6"/>
      <c r="AK39" s="6"/>
      <c r="AL39" s="6"/>
      <c r="AM39" s="4">
        <v>0</v>
      </c>
      <c r="AN39" s="6"/>
      <c r="AO39" s="6"/>
      <c r="AP39" s="6"/>
      <c r="AQ39" s="4">
        <v>0</v>
      </c>
      <c r="AR39" s="6"/>
      <c r="AS39" s="6"/>
      <c r="AT39" s="6"/>
      <c r="AU39" s="4">
        <v>0</v>
      </c>
      <c r="AV39" s="6"/>
      <c r="AW39" s="6"/>
      <c r="AX39" s="6"/>
      <c r="AY39" s="4">
        <v>0</v>
      </c>
      <c r="AZ39" s="6"/>
      <c r="BA39" s="6"/>
      <c r="BB39" s="6"/>
      <c r="BC39" s="4">
        <f>ROUND(G39+K39+O39+S39+W39+AA39+AE39+AI39+AM39+AQ39+AU39+AY39,5)</f>
        <v>0</v>
      </c>
      <c r="BD39" s="4">
        <f>ROUND(H39+L39+P39+T39+X39+AB39+AF39+AJ39+AN39+AR39+AV39+AZ39,5)</f>
        <v>500</v>
      </c>
      <c r="BE39" s="4">
        <f t="shared" si="0"/>
        <v>500</v>
      </c>
      <c r="BF39" s="5">
        <f>ROUND(IF(BD39=0, IF(BC39=0, 0, 1), BC39/BD39),5)</f>
        <v>0</v>
      </c>
    </row>
    <row r="40" spans="1:58" x14ac:dyDescent="0.3">
      <c r="A40" s="1"/>
      <c r="B40" s="1"/>
      <c r="C40" s="1"/>
      <c r="D40" s="1" t="s">
        <v>51</v>
      </c>
      <c r="E40" s="1"/>
      <c r="F40" s="1"/>
      <c r="G40" s="4">
        <v>0</v>
      </c>
      <c r="H40" s="4">
        <v>50</v>
      </c>
      <c r="I40" s="4">
        <f>ROUND((G40-H40),5)</f>
        <v>-50</v>
      </c>
      <c r="J40" s="5">
        <f>ROUND(IF(H40=0, IF(G40=0, 0, 1), G40/H40),5)</f>
        <v>0</v>
      </c>
      <c r="K40" s="4">
        <v>0</v>
      </c>
      <c r="L40" s="4">
        <v>0</v>
      </c>
      <c r="M40" s="4">
        <f>ROUND((K40-L40),5)</f>
        <v>0</v>
      </c>
      <c r="N40" s="5">
        <f>ROUND(IF(L40=0, IF(K40=0, 0, 1), K40/L40),5)</f>
        <v>0</v>
      </c>
      <c r="O40" s="4">
        <v>0</v>
      </c>
      <c r="P40" s="4">
        <v>0</v>
      </c>
      <c r="Q40" s="4">
        <f>ROUND((O40-P40),5)</f>
        <v>0</v>
      </c>
      <c r="R40" s="5">
        <f>ROUND(IF(P40=0, IF(O40=0, 0, 1), O40/P40),5)</f>
        <v>0</v>
      </c>
      <c r="S40" s="4">
        <v>0</v>
      </c>
      <c r="T40" s="4">
        <v>0</v>
      </c>
      <c r="U40" s="4">
        <f>ROUND((S40-T40),5)</f>
        <v>0</v>
      </c>
      <c r="V40" s="5">
        <f>ROUND(IF(T40=0, IF(S40=0, 0, 1), S40/T40),5)</f>
        <v>0</v>
      </c>
      <c r="W40" s="4">
        <v>0</v>
      </c>
      <c r="X40" s="4">
        <v>0</v>
      </c>
      <c r="Y40" s="4">
        <f>ROUND((W40-X40),5)</f>
        <v>0</v>
      </c>
      <c r="Z40" s="5">
        <f>ROUND(IF(X40=0, IF(W40=0, 0, 1), W40/X40),5)</f>
        <v>0</v>
      </c>
      <c r="AA40" s="4">
        <v>0</v>
      </c>
      <c r="AB40" s="4">
        <v>0</v>
      </c>
      <c r="AC40" s="4">
        <f>ROUND((AA40-AB40),5)</f>
        <v>0</v>
      </c>
      <c r="AD40" s="5">
        <f>ROUND(IF(AB40=0, IF(AA40=0, 0, 1), AA40/AB40),5)</f>
        <v>0</v>
      </c>
      <c r="AE40" s="4">
        <v>0</v>
      </c>
      <c r="AF40" s="6"/>
      <c r="AG40" s="6"/>
      <c r="AH40" s="6"/>
      <c r="AI40" s="4">
        <v>0</v>
      </c>
      <c r="AJ40" s="6"/>
      <c r="AK40" s="6"/>
      <c r="AL40" s="6"/>
      <c r="AM40" s="4">
        <v>0</v>
      </c>
      <c r="AN40" s="6"/>
      <c r="AO40" s="6"/>
      <c r="AP40" s="6"/>
      <c r="AQ40" s="4">
        <v>0</v>
      </c>
      <c r="AR40" s="6"/>
      <c r="AS40" s="6"/>
      <c r="AT40" s="6"/>
      <c r="AU40" s="4">
        <v>0</v>
      </c>
      <c r="AV40" s="6"/>
      <c r="AW40" s="6"/>
      <c r="AX40" s="6"/>
      <c r="AY40" s="4">
        <v>0</v>
      </c>
      <c r="AZ40" s="6"/>
      <c r="BA40" s="6"/>
      <c r="BB40" s="6"/>
      <c r="BC40" s="4">
        <f>ROUND(G40+K40+O40+S40+W40+AA40+AE40+AI40+AM40+AQ40+AU40+AY40,5)</f>
        <v>0</v>
      </c>
      <c r="BD40" s="4">
        <f>ROUND(H40+L40+P40+T40+X40+AB40+AF40+AJ40+AN40+AR40+AV40+AZ40,5)</f>
        <v>50</v>
      </c>
      <c r="BE40" s="4">
        <f t="shared" si="0"/>
        <v>50</v>
      </c>
      <c r="BF40" s="5">
        <f>ROUND(IF(BD40=0, IF(BC40=0, 0, 1), BC40/BD40),5)</f>
        <v>0</v>
      </c>
    </row>
    <row r="41" spans="1:58" x14ac:dyDescent="0.3">
      <c r="A41" s="1"/>
      <c r="B41" s="1"/>
      <c r="C41" s="1"/>
      <c r="D41" s="1" t="s">
        <v>52</v>
      </c>
      <c r="E41" s="1"/>
      <c r="F41" s="1"/>
      <c r="G41" s="4">
        <v>33.9</v>
      </c>
      <c r="H41" s="4">
        <v>8000</v>
      </c>
      <c r="I41" s="4">
        <f>ROUND((G41-H41),5)</f>
        <v>-7966.1</v>
      </c>
      <c r="J41" s="5">
        <f>ROUND(IF(H41=0, IF(G41=0, 0, 1), G41/H41),5)</f>
        <v>4.2399999999999998E-3</v>
      </c>
      <c r="K41" s="4">
        <v>763.49</v>
      </c>
      <c r="L41" s="4">
        <v>0</v>
      </c>
      <c r="M41" s="4">
        <f>ROUND((K41-L41),5)</f>
        <v>763.49</v>
      </c>
      <c r="N41" s="5">
        <f>ROUND(IF(L41=0, IF(K41=0, 0, 1), K41/L41),5)</f>
        <v>1</v>
      </c>
      <c r="O41" s="4">
        <v>369.6</v>
      </c>
      <c r="P41" s="4">
        <v>0</v>
      </c>
      <c r="Q41" s="4">
        <f>ROUND((O41-P41),5)</f>
        <v>369.6</v>
      </c>
      <c r="R41" s="5">
        <f>ROUND(IF(P41=0, IF(O41=0, 0, 1), O41/P41),5)</f>
        <v>1</v>
      </c>
      <c r="S41" s="4">
        <v>0</v>
      </c>
      <c r="T41" s="4">
        <v>0</v>
      </c>
      <c r="U41" s="4">
        <f>ROUND((S41-T41),5)</f>
        <v>0</v>
      </c>
      <c r="V41" s="5">
        <f>ROUND(IF(T41=0, IF(S41=0, 0, 1), S41/T41),5)</f>
        <v>0</v>
      </c>
      <c r="W41" s="4">
        <v>0</v>
      </c>
      <c r="X41" s="4">
        <v>0</v>
      </c>
      <c r="Y41" s="4">
        <f>ROUND((W41-X41),5)</f>
        <v>0</v>
      </c>
      <c r="Z41" s="5">
        <f>ROUND(IF(X41=0, IF(W41=0, 0, 1), W41/X41),5)</f>
        <v>0</v>
      </c>
      <c r="AA41" s="4">
        <v>0</v>
      </c>
      <c r="AB41" s="4">
        <v>0</v>
      </c>
      <c r="AC41" s="4">
        <f>ROUND((AA41-AB41),5)</f>
        <v>0</v>
      </c>
      <c r="AD41" s="5">
        <f>ROUND(IF(AB41=0, IF(AA41=0, 0, 1), AA41/AB41),5)</f>
        <v>0</v>
      </c>
      <c r="AE41" s="4">
        <v>0</v>
      </c>
      <c r="AF41" s="6"/>
      <c r="AG41" s="6"/>
      <c r="AH41" s="6"/>
      <c r="AI41" s="4">
        <v>0</v>
      </c>
      <c r="AJ41" s="6"/>
      <c r="AK41" s="6"/>
      <c r="AL41" s="6"/>
      <c r="AM41" s="4">
        <v>0</v>
      </c>
      <c r="AN41" s="6"/>
      <c r="AO41" s="6"/>
      <c r="AP41" s="6"/>
      <c r="AQ41" s="4">
        <v>0</v>
      </c>
      <c r="AR41" s="6"/>
      <c r="AS41" s="6"/>
      <c r="AT41" s="6"/>
      <c r="AU41" s="4">
        <v>0</v>
      </c>
      <c r="AV41" s="6"/>
      <c r="AW41" s="6"/>
      <c r="AX41" s="6"/>
      <c r="AY41" s="4">
        <v>0</v>
      </c>
      <c r="AZ41" s="6"/>
      <c r="BA41" s="6"/>
      <c r="BB41" s="6"/>
      <c r="BC41" s="4">
        <f>ROUND(G41+K41+O41+S41+W41+AA41+AE41+AI41+AM41+AQ41+AU41+AY41,5)</f>
        <v>1166.99</v>
      </c>
      <c r="BD41" s="4">
        <f>ROUND(H41+L41+P41+T41+X41+AB41+AF41+AJ41+AN41+AR41+AV41+AZ41,5)</f>
        <v>8000</v>
      </c>
      <c r="BE41" s="4">
        <f t="shared" si="0"/>
        <v>6833.01</v>
      </c>
      <c r="BF41" s="5">
        <f>ROUND(IF(BD41=0, IF(BC41=0, 0, 1), BC41/BD41),5)</f>
        <v>0.14587</v>
      </c>
    </row>
    <row r="42" spans="1:58" hidden="1" x14ac:dyDescent="0.3">
      <c r="A42" s="1"/>
      <c r="B42" s="1"/>
      <c r="C42" s="1"/>
      <c r="D42" s="1" t="s">
        <v>53</v>
      </c>
      <c r="E42" s="1"/>
      <c r="F42" s="1"/>
      <c r="G42" s="4"/>
      <c r="H42" s="4"/>
      <c r="I42" s="4"/>
      <c r="J42" s="5"/>
      <c r="K42" s="4"/>
      <c r="L42" s="4"/>
      <c r="M42" s="4"/>
      <c r="N42" s="5"/>
      <c r="O42" s="4"/>
      <c r="P42" s="4"/>
      <c r="Q42" s="4"/>
      <c r="R42" s="5"/>
      <c r="S42" s="4"/>
      <c r="T42" s="4"/>
      <c r="U42" s="4"/>
      <c r="V42" s="5"/>
      <c r="W42" s="4"/>
      <c r="X42" s="4"/>
      <c r="Y42" s="4"/>
      <c r="Z42" s="5"/>
      <c r="AA42" s="4"/>
      <c r="AB42" s="4"/>
      <c r="AC42" s="4"/>
      <c r="AD42" s="5"/>
      <c r="AE42" s="4"/>
      <c r="AF42" s="6"/>
      <c r="AG42" s="6"/>
      <c r="AH42" s="6"/>
      <c r="AI42" s="4"/>
      <c r="AJ42" s="6"/>
      <c r="AK42" s="6"/>
      <c r="AL42" s="6"/>
      <c r="AM42" s="4"/>
      <c r="AN42" s="6"/>
      <c r="AO42" s="6"/>
      <c r="AP42" s="6"/>
      <c r="AQ42" s="4"/>
      <c r="AR42" s="6"/>
      <c r="AS42" s="6"/>
      <c r="AT42" s="6"/>
      <c r="AU42" s="4"/>
      <c r="AV42" s="6"/>
      <c r="AW42" s="6"/>
      <c r="AX42" s="6"/>
      <c r="AY42" s="4"/>
      <c r="AZ42" s="6"/>
      <c r="BA42" s="6"/>
      <c r="BB42" s="6"/>
      <c r="BC42" s="4"/>
      <c r="BD42" s="4"/>
      <c r="BE42" s="4">
        <f t="shared" si="0"/>
        <v>0</v>
      </c>
      <c r="BF42" s="5"/>
    </row>
    <row r="43" spans="1:58" ht="15" hidden="1" thickBot="1" x14ac:dyDescent="0.35">
      <c r="A43" s="1"/>
      <c r="B43" s="1"/>
      <c r="C43" s="1"/>
      <c r="D43" s="1"/>
      <c r="E43" s="1" t="s">
        <v>54</v>
      </c>
      <c r="F43" s="1"/>
      <c r="G43" s="7">
        <v>84.79</v>
      </c>
      <c r="H43" s="7">
        <v>3000</v>
      </c>
      <c r="I43" s="7">
        <f>ROUND((G43-H43),5)</f>
        <v>-2915.21</v>
      </c>
      <c r="J43" s="8">
        <f>ROUND(IF(H43=0, IF(G43=0, 0, 1), G43/H43),5)</f>
        <v>2.826E-2</v>
      </c>
      <c r="K43" s="7">
        <v>256.02</v>
      </c>
      <c r="L43" s="7">
        <v>0</v>
      </c>
      <c r="M43" s="7">
        <f>ROUND((K43-L43),5)</f>
        <v>256.02</v>
      </c>
      <c r="N43" s="8">
        <f>ROUND(IF(L43=0, IF(K43=0, 0, 1), K43/L43),5)</f>
        <v>1</v>
      </c>
      <c r="O43" s="7">
        <v>145.75</v>
      </c>
      <c r="P43" s="7">
        <v>0</v>
      </c>
      <c r="Q43" s="7">
        <f>ROUND((O43-P43),5)</f>
        <v>145.75</v>
      </c>
      <c r="R43" s="8">
        <f>ROUND(IF(P43=0, IF(O43=0, 0, 1), O43/P43),5)</f>
        <v>1</v>
      </c>
      <c r="S43" s="7">
        <v>396.87</v>
      </c>
      <c r="T43" s="7">
        <v>0</v>
      </c>
      <c r="U43" s="7">
        <f>ROUND((S43-T43),5)</f>
        <v>396.87</v>
      </c>
      <c r="V43" s="8">
        <f>ROUND(IF(T43=0, IF(S43=0, 0, 1), S43/T43),5)</f>
        <v>1</v>
      </c>
      <c r="W43" s="7">
        <v>94.59</v>
      </c>
      <c r="X43" s="7">
        <v>0</v>
      </c>
      <c r="Y43" s="7">
        <f>ROUND((W43-X43),5)</f>
        <v>94.59</v>
      </c>
      <c r="Z43" s="8">
        <f>ROUND(IF(X43=0, IF(W43=0, 0, 1), W43/X43),5)</f>
        <v>1</v>
      </c>
      <c r="AA43" s="7">
        <v>96.26</v>
      </c>
      <c r="AB43" s="7">
        <v>0</v>
      </c>
      <c r="AC43" s="7">
        <f>ROUND((AA43-AB43),5)</f>
        <v>96.26</v>
      </c>
      <c r="AD43" s="8">
        <f>ROUND(IF(AB43=0, IF(AA43=0, 0, 1), AA43/AB43),5)</f>
        <v>1</v>
      </c>
      <c r="AE43" s="7">
        <v>106.5</v>
      </c>
      <c r="AF43" s="6"/>
      <c r="AG43" s="6"/>
      <c r="AH43" s="6"/>
      <c r="AI43" s="7">
        <v>380.63</v>
      </c>
      <c r="AJ43" s="6"/>
      <c r="AK43" s="6"/>
      <c r="AL43" s="6"/>
      <c r="AM43" s="7">
        <v>227.96</v>
      </c>
      <c r="AN43" s="6"/>
      <c r="AO43" s="6"/>
      <c r="AP43" s="6"/>
      <c r="AQ43" s="7">
        <v>100.46</v>
      </c>
      <c r="AR43" s="6"/>
      <c r="AS43" s="6"/>
      <c r="AT43" s="6"/>
      <c r="AU43" s="7">
        <v>0</v>
      </c>
      <c r="AV43" s="6"/>
      <c r="AW43" s="6"/>
      <c r="AX43" s="6"/>
      <c r="AY43" s="7">
        <v>0</v>
      </c>
      <c r="AZ43" s="6"/>
      <c r="BA43" s="6"/>
      <c r="BB43" s="6"/>
      <c r="BC43" s="7">
        <f>ROUND(G43+K43+O43+S43+W43+AA43+AE43+AI43+AM43+AQ43+AU43+AY43,5)</f>
        <v>1889.83</v>
      </c>
      <c r="BD43" s="7">
        <f>ROUND(H43+L43+P43+T43+X43+AB43+AF43+AJ43+AN43+AR43+AV43+AZ43,5)</f>
        <v>3000</v>
      </c>
      <c r="BE43" s="4">
        <f t="shared" si="0"/>
        <v>1110.17</v>
      </c>
      <c r="BF43" s="8">
        <f>ROUND(IF(BD43=0, IF(BC43=0, 0, 1), BC43/BD43),5)</f>
        <v>0.62994000000000006</v>
      </c>
    </row>
    <row r="44" spans="1:58" x14ac:dyDescent="0.3">
      <c r="A44" s="1"/>
      <c r="B44" s="1"/>
      <c r="C44" s="1"/>
      <c r="D44" s="1" t="s">
        <v>53</v>
      </c>
      <c r="E44" s="1"/>
      <c r="F44" s="1"/>
      <c r="G44" s="4">
        <f>ROUND(SUM(G42:G43),5)</f>
        <v>84.79</v>
      </c>
      <c r="H44" s="4">
        <f>ROUND(SUM(H42:H43),5)</f>
        <v>3000</v>
      </c>
      <c r="I44" s="4">
        <f>ROUND((G44-H44),5)</f>
        <v>-2915.21</v>
      </c>
      <c r="J44" s="5">
        <f>ROUND(IF(H44=0, IF(G44=0, 0, 1), G44/H44),5)</f>
        <v>2.826E-2</v>
      </c>
      <c r="K44" s="4">
        <f>ROUND(SUM(K42:K43),5)</f>
        <v>256.02</v>
      </c>
      <c r="L44" s="4">
        <f>ROUND(SUM(L42:L43),5)</f>
        <v>0</v>
      </c>
      <c r="M44" s="4">
        <f>ROUND((K44-L44),5)</f>
        <v>256.02</v>
      </c>
      <c r="N44" s="5">
        <f>ROUND(IF(L44=0, IF(K44=0, 0, 1), K44/L44),5)</f>
        <v>1</v>
      </c>
      <c r="O44" s="4">
        <f>ROUND(SUM(O42:O43),5)</f>
        <v>145.75</v>
      </c>
      <c r="P44" s="4">
        <f>ROUND(SUM(P42:P43),5)</f>
        <v>0</v>
      </c>
      <c r="Q44" s="4">
        <f>ROUND((O44-P44),5)</f>
        <v>145.75</v>
      </c>
      <c r="R44" s="5">
        <f>ROUND(IF(P44=0, IF(O44=0, 0, 1), O44/P44),5)</f>
        <v>1</v>
      </c>
      <c r="S44" s="4">
        <f>ROUND(SUM(S42:S43),5)</f>
        <v>396.87</v>
      </c>
      <c r="T44" s="4">
        <f>ROUND(SUM(T42:T43),5)</f>
        <v>0</v>
      </c>
      <c r="U44" s="4">
        <f>ROUND((S44-T44),5)</f>
        <v>396.87</v>
      </c>
      <c r="V44" s="5">
        <f>ROUND(IF(T44=0, IF(S44=0, 0, 1), S44/T44),5)</f>
        <v>1</v>
      </c>
      <c r="W44" s="4">
        <f>ROUND(SUM(W42:W43),5)</f>
        <v>94.59</v>
      </c>
      <c r="X44" s="4">
        <f>ROUND(SUM(X42:X43),5)</f>
        <v>0</v>
      </c>
      <c r="Y44" s="4">
        <f>ROUND((W44-X44),5)</f>
        <v>94.59</v>
      </c>
      <c r="Z44" s="5">
        <f>ROUND(IF(X44=0, IF(W44=0, 0, 1), W44/X44),5)</f>
        <v>1</v>
      </c>
      <c r="AA44" s="4">
        <f>ROUND(SUM(AA42:AA43),5)</f>
        <v>96.26</v>
      </c>
      <c r="AB44" s="4">
        <f>ROUND(SUM(AB42:AB43),5)</f>
        <v>0</v>
      </c>
      <c r="AC44" s="4">
        <f>ROUND((AA44-AB44),5)</f>
        <v>96.26</v>
      </c>
      <c r="AD44" s="5">
        <f>ROUND(IF(AB44=0, IF(AA44=0, 0, 1), AA44/AB44),5)</f>
        <v>1</v>
      </c>
      <c r="AE44" s="4">
        <f>ROUND(SUM(AE42:AE43),5)</f>
        <v>106.5</v>
      </c>
      <c r="AF44" s="6"/>
      <c r="AG44" s="6"/>
      <c r="AH44" s="6"/>
      <c r="AI44" s="4">
        <f>ROUND(SUM(AI42:AI43),5)</f>
        <v>380.63</v>
      </c>
      <c r="AJ44" s="6"/>
      <c r="AK44" s="6"/>
      <c r="AL44" s="6"/>
      <c r="AM44" s="4">
        <f>ROUND(SUM(AM42:AM43),5)</f>
        <v>227.96</v>
      </c>
      <c r="AN44" s="6"/>
      <c r="AO44" s="6"/>
      <c r="AP44" s="6"/>
      <c r="AQ44" s="4">
        <f>ROUND(SUM(AQ42:AQ43),5)</f>
        <v>100.46</v>
      </c>
      <c r="AR44" s="6"/>
      <c r="AS44" s="6"/>
      <c r="AT44" s="6"/>
      <c r="AU44" s="4">
        <f>ROUND(SUM(AU42:AU43),5)</f>
        <v>0</v>
      </c>
      <c r="AV44" s="6"/>
      <c r="AW44" s="6"/>
      <c r="AX44" s="6"/>
      <c r="AY44" s="4">
        <f>ROUND(SUM(AY42:AY43),5)</f>
        <v>0</v>
      </c>
      <c r="AZ44" s="6"/>
      <c r="BA44" s="6"/>
      <c r="BB44" s="6"/>
      <c r="BC44" s="4">
        <f>ROUND(G44+K44+O44+S44+W44+AA44+AE44+AI44+AM44+AQ44+AU44+AY44,5)</f>
        <v>1889.83</v>
      </c>
      <c r="BD44" s="4">
        <f>ROUND(H44+L44+P44+T44+X44+AB44+AF44+AJ44+AN44+AR44+AV44+AZ44,5)</f>
        <v>3000</v>
      </c>
      <c r="BE44" s="4">
        <f t="shared" si="0"/>
        <v>1110.17</v>
      </c>
      <c r="BF44" s="5">
        <f>ROUND(IF(BD44=0, IF(BC44=0, 0, 1), BC44/BD44),5)</f>
        <v>0.62994000000000006</v>
      </c>
    </row>
    <row r="45" spans="1:58" x14ac:dyDescent="0.3">
      <c r="A45" s="1"/>
      <c r="B45" s="1"/>
      <c r="C45" s="1"/>
      <c r="D45" s="1" t="s">
        <v>55</v>
      </c>
      <c r="E45" s="1"/>
      <c r="F45" s="1"/>
      <c r="G45" s="4"/>
      <c r="H45" s="4"/>
      <c r="I45" s="4"/>
      <c r="J45" s="5"/>
      <c r="K45" s="4"/>
      <c r="L45" s="4"/>
      <c r="M45" s="4"/>
      <c r="N45" s="5"/>
      <c r="O45" s="4"/>
      <c r="P45" s="4"/>
      <c r="Q45" s="4"/>
      <c r="R45" s="5"/>
      <c r="S45" s="4"/>
      <c r="T45" s="4"/>
      <c r="U45" s="4"/>
      <c r="V45" s="5"/>
      <c r="W45" s="4"/>
      <c r="X45" s="4"/>
      <c r="Y45" s="4"/>
      <c r="Z45" s="5"/>
      <c r="AA45" s="4"/>
      <c r="AB45" s="4"/>
      <c r="AC45" s="4"/>
      <c r="AD45" s="5"/>
      <c r="AE45" s="4"/>
      <c r="AF45" s="6"/>
      <c r="AG45" s="6"/>
      <c r="AH45" s="6"/>
      <c r="AI45" s="4"/>
      <c r="AJ45" s="6"/>
      <c r="AK45" s="6"/>
      <c r="AL45" s="6"/>
      <c r="AM45" s="4"/>
      <c r="AN45" s="6"/>
      <c r="AO45" s="6"/>
      <c r="AP45" s="6"/>
      <c r="AQ45" s="4"/>
      <c r="AR45" s="6"/>
      <c r="AS45" s="6"/>
      <c r="AT45" s="6"/>
      <c r="AU45" s="4"/>
      <c r="AV45" s="6"/>
      <c r="AW45" s="6"/>
      <c r="AX45" s="6"/>
      <c r="AY45" s="4"/>
      <c r="AZ45" s="6"/>
      <c r="BA45" s="6"/>
      <c r="BB45" s="6"/>
      <c r="BC45" s="4"/>
      <c r="BD45" s="4"/>
      <c r="BE45" s="4"/>
      <c r="BF45" s="5"/>
    </row>
    <row r="46" spans="1:58" x14ac:dyDescent="0.3">
      <c r="A46" s="1"/>
      <c r="B46" s="1"/>
      <c r="C46" s="1"/>
      <c r="D46" s="1"/>
      <c r="E46" s="1" t="s">
        <v>56</v>
      </c>
      <c r="F46" s="1"/>
      <c r="G46" s="4">
        <v>2475</v>
      </c>
      <c r="H46" s="4">
        <v>30000</v>
      </c>
      <c r="I46" s="4">
        <f>ROUND((G46-H46),5)</f>
        <v>-27525</v>
      </c>
      <c r="J46" s="5">
        <f>ROUND(IF(H46=0, IF(G46=0, 0, 1), G46/H46),5)</f>
        <v>8.2500000000000004E-2</v>
      </c>
      <c r="K46" s="4">
        <v>2475</v>
      </c>
      <c r="L46" s="4">
        <v>0</v>
      </c>
      <c r="M46" s="4">
        <f>ROUND((K46-L46),5)</f>
        <v>2475</v>
      </c>
      <c r="N46" s="5">
        <f>ROUND(IF(L46=0, IF(K46=0, 0, 1), K46/L46),5)</f>
        <v>1</v>
      </c>
      <c r="O46" s="4">
        <v>1625</v>
      </c>
      <c r="P46" s="4">
        <v>0</v>
      </c>
      <c r="Q46" s="4">
        <f>ROUND((O46-P46),5)</f>
        <v>1625</v>
      </c>
      <c r="R46" s="5">
        <f>ROUND(IF(P46=0, IF(O46=0, 0, 1), O46/P46),5)</f>
        <v>1</v>
      </c>
      <c r="S46" s="4">
        <v>3325</v>
      </c>
      <c r="T46" s="4">
        <v>0</v>
      </c>
      <c r="U46" s="4">
        <f>ROUND((S46-T46),5)</f>
        <v>3325</v>
      </c>
      <c r="V46" s="5">
        <f>ROUND(IF(T46=0, IF(S46=0, 0, 1), S46/T46),5)</f>
        <v>1</v>
      </c>
      <c r="W46" s="4">
        <v>2475</v>
      </c>
      <c r="X46" s="4">
        <v>0</v>
      </c>
      <c r="Y46" s="4">
        <f>ROUND((W46-X46),5)</f>
        <v>2475</v>
      </c>
      <c r="Z46" s="5">
        <f>ROUND(IF(X46=0, IF(W46=0, 0, 1), W46/X46),5)</f>
        <v>1</v>
      </c>
      <c r="AA46" s="4">
        <v>2475</v>
      </c>
      <c r="AB46" s="4">
        <v>0</v>
      </c>
      <c r="AC46" s="4">
        <f>ROUND((AA46-AB46),5)</f>
        <v>2475</v>
      </c>
      <c r="AD46" s="5">
        <f>ROUND(IF(AB46=0, IF(AA46=0, 0, 1), AA46/AB46),5)</f>
        <v>1</v>
      </c>
      <c r="AE46" s="4">
        <v>2475</v>
      </c>
      <c r="AF46" s="6"/>
      <c r="AG46" s="6"/>
      <c r="AH46" s="6"/>
      <c r="AI46" s="4">
        <v>2475</v>
      </c>
      <c r="AJ46" s="6"/>
      <c r="AK46" s="6"/>
      <c r="AL46" s="6"/>
      <c r="AM46" s="4">
        <v>2475</v>
      </c>
      <c r="AN46" s="6"/>
      <c r="AO46" s="6"/>
      <c r="AP46" s="6"/>
      <c r="AQ46" s="4">
        <v>1200</v>
      </c>
      <c r="AR46" s="6"/>
      <c r="AS46" s="6"/>
      <c r="AT46" s="6"/>
      <c r="AU46" s="4">
        <v>0</v>
      </c>
      <c r="AV46" s="6"/>
      <c r="AW46" s="6"/>
      <c r="AX46" s="6"/>
      <c r="AY46" s="4">
        <v>0</v>
      </c>
      <c r="AZ46" s="6"/>
      <c r="BA46" s="6"/>
      <c r="BB46" s="6"/>
      <c r="BC46" s="4">
        <f>ROUND(G46+K46+O46+S46+W46+AA46+AE46+AI46+AM46+AQ46+AU46+AY46,5)</f>
        <v>23475</v>
      </c>
      <c r="BD46" s="4">
        <f>ROUND(H46+L46+P46+T46+X46+AB46+AF46+AJ46+AN46+AR46+AV46+AZ46,5)</f>
        <v>30000</v>
      </c>
      <c r="BE46" s="4">
        <f t="shared" si="0"/>
        <v>6525</v>
      </c>
      <c r="BF46" s="5">
        <f>ROUND(IF(BD46=0, IF(BC46=0, 0, 1), BC46/BD46),5)</f>
        <v>0.78249999999999997</v>
      </c>
    </row>
    <row r="47" spans="1:58" x14ac:dyDescent="0.3">
      <c r="A47" s="1"/>
      <c r="B47" s="1"/>
      <c r="C47" s="1"/>
      <c r="D47" s="1"/>
      <c r="E47" s="1" t="s">
        <v>57</v>
      </c>
      <c r="F47" s="1"/>
      <c r="G47" s="4">
        <v>19569.150000000001</v>
      </c>
      <c r="H47" s="4">
        <v>125000</v>
      </c>
      <c r="I47" s="4">
        <f>ROUND((G47-H47),5)</f>
        <v>-105430.85</v>
      </c>
      <c r="J47" s="5">
        <f>ROUND(IF(H47=0, IF(G47=0, 0, 1), G47/H47),5)</f>
        <v>0.15654999999999999</v>
      </c>
      <c r="K47" s="4">
        <v>11784.8</v>
      </c>
      <c r="L47" s="4">
        <v>0</v>
      </c>
      <c r="M47" s="4">
        <f>ROUND((K47-L47),5)</f>
        <v>11784.8</v>
      </c>
      <c r="N47" s="5">
        <f>ROUND(IF(L47=0, IF(K47=0, 0, 1), K47/L47),5)</f>
        <v>1</v>
      </c>
      <c r="O47" s="4">
        <v>20189</v>
      </c>
      <c r="P47" s="4">
        <v>0</v>
      </c>
      <c r="Q47" s="4">
        <f>ROUND((O47-P47),5)</f>
        <v>20189</v>
      </c>
      <c r="R47" s="5">
        <f>ROUND(IF(P47=0, IF(O47=0, 0, 1), O47/P47),5)</f>
        <v>1</v>
      </c>
      <c r="S47" s="4">
        <v>7167</v>
      </c>
      <c r="T47" s="4">
        <v>0</v>
      </c>
      <c r="U47" s="4">
        <f>ROUND((S47-T47),5)</f>
        <v>7167</v>
      </c>
      <c r="V47" s="5">
        <f>ROUND(IF(T47=0, IF(S47=0, 0, 1), S47/T47),5)</f>
        <v>1</v>
      </c>
      <c r="W47" s="4">
        <v>0</v>
      </c>
      <c r="X47" s="4">
        <v>0</v>
      </c>
      <c r="Y47" s="4">
        <f>ROUND((W47-X47),5)</f>
        <v>0</v>
      </c>
      <c r="Z47" s="5">
        <f>ROUND(IF(X47=0, IF(W47=0, 0, 1), W47/X47),5)</f>
        <v>0</v>
      </c>
      <c r="AA47" s="4">
        <v>0</v>
      </c>
      <c r="AB47" s="4">
        <v>0</v>
      </c>
      <c r="AC47" s="4">
        <f>ROUND((AA47-AB47),5)</f>
        <v>0</v>
      </c>
      <c r="AD47" s="5">
        <f>ROUND(IF(AB47=0, IF(AA47=0, 0, 1), AA47/AB47),5)</f>
        <v>0</v>
      </c>
      <c r="AE47" s="4">
        <v>0</v>
      </c>
      <c r="AF47" s="6"/>
      <c r="AG47" s="6"/>
      <c r="AH47" s="6"/>
      <c r="AI47" s="4">
        <v>0</v>
      </c>
      <c r="AJ47" s="6"/>
      <c r="AK47" s="6"/>
      <c r="AL47" s="6"/>
      <c r="AM47" s="4">
        <v>0</v>
      </c>
      <c r="AN47" s="6"/>
      <c r="AO47" s="6"/>
      <c r="AP47" s="6"/>
      <c r="AQ47" s="4">
        <v>0</v>
      </c>
      <c r="AR47" s="6"/>
      <c r="AS47" s="6"/>
      <c r="AT47" s="6"/>
      <c r="AU47" s="4">
        <v>0</v>
      </c>
      <c r="AV47" s="6"/>
      <c r="AW47" s="6"/>
      <c r="AX47" s="6"/>
      <c r="AY47" s="4">
        <v>0</v>
      </c>
      <c r="AZ47" s="6"/>
      <c r="BA47" s="6"/>
      <c r="BB47" s="6"/>
      <c r="BC47" s="4">
        <f>ROUND(G47+K47+O47+S47+W47+AA47+AE47+AI47+AM47+AQ47+AU47+AY47,5)</f>
        <v>58709.95</v>
      </c>
      <c r="BD47" s="4">
        <f>ROUND(H47+L47+P47+T47+X47+AB47+AF47+AJ47+AN47+AR47+AV47+AZ47,5)</f>
        <v>125000</v>
      </c>
      <c r="BE47" s="4">
        <f t="shared" si="0"/>
        <v>66290.05</v>
      </c>
      <c r="BF47" s="5">
        <f>ROUND(IF(BD47=0, IF(BC47=0, 0, 1), BC47/BD47),5)</f>
        <v>0.46967999999999999</v>
      </c>
    </row>
    <row r="48" spans="1:58" x14ac:dyDescent="0.3">
      <c r="A48" s="1"/>
      <c r="B48" s="1"/>
      <c r="C48" s="1"/>
      <c r="D48" s="1"/>
      <c r="E48" s="1" t="s">
        <v>58</v>
      </c>
      <c r="F48" s="1"/>
      <c r="G48" s="4">
        <v>481.67</v>
      </c>
      <c r="H48" s="4">
        <v>31900</v>
      </c>
      <c r="I48" s="4">
        <f>ROUND((G48-H48),5)</f>
        <v>-31418.33</v>
      </c>
      <c r="J48" s="5">
        <f>ROUND(IF(H48=0, IF(G48=0, 0, 1), G48/H48),5)</f>
        <v>1.5100000000000001E-2</v>
      </c>
      <c r="K48" s="4">
        <v>601.66999999999996</v>
      </c>
      <c r="L48" s="4">
        <v>0</v>
      </c>
      <c r="M48" s="4">
        <f>ROUND((K48-L48),5)</f>
        <v>601.66999999999996</v>
      </c>
      <c r="N48" s="5">
        <f>ROUND(IF(L48=0, IF(K48=0, 0, 1), K48/L48),5)</f>
        <v>1</v>
      </c>
      <c r="O48" s="4">
        <v>2600.44</v>
      </c>
      <c r="P48" s="4">
        <v>0</v>
      </c>
      <c r="Q48" s="4">
        <f>ROUND((O48-P48),5)</f>
        <v>2600.44</v>
      </c>
      <c r="R48" s="5">
        <f>ROUND(IF(P48=0, IF(O48=0, 0, 1), O48/P48),5)</f>
        <v>1</v>
      </c>
      <c r="S48" s="4">
        <v>676.67</v>
      </c>
      <c r="T48" s="4">
        <v>0</v>
      </c>
      <c r="U48" s="4">
        <f>ROUND((S48-T48),5)</f>
        <v>676.67</v>
      </c>
      <c r="V48" s="5">
        <f>ROUND(IF(T48=0, IF(S48=0, 0, 1), S48/T48),5)</f>
        <v>1</v>
      </c>
      <c r="W48" s="4">
        <v>4436.09</v>
      </c>
      <c r="X48" s="4">
        <v>0</v>
      </c>
      <c r="Y48" s="4">
        <f>ROUND((W48-X48),5)</f>
        <v>4436.09</v>
      </c>
      <c r="Z48" s="5">
        <f>ROUND(IF(X48=0, IF(W48=0, 0, 1), W48/X48),5)</f>
        <v>1</v>
      </c>
      <c r="AA48" s="4">
        <v>481.67</v>
      </c>
      <c r="AB48" s="4">
        <v>0</v>
      </c>
      <c r="AC48" s="4">
        <f>ROUND((AA48-AB48),5)</f>
        <v>481.67</v>
      </c>
      <c r="AD48" s="5">
        <f>ROUND(IF(AB48=0, IF(AA48=0, 0, 1), AA48/AB48),5)</f>
        <v>1</v>
      </c>
      <c r="AE48" s="4">
        <v>4436.09</v>
      </c>
      <c r="AF48" s="6"/>
      <c r="AG48" s="6"/>
      <c r="AH48" s="6"/>
      <c r="AI48" s="4">
        <v>481.67</v>
      </c>
      <c r="AJ48" s="6"/>
      <c r="AK48" s="6"/>
      <c r="AL48" s="6"/>
      <c r="AM48" s="4">
        <v>481.67</v>
      </c>
      <c r="AN48" s="6"/>
      <c r="AO48" s="6"/>
      <c r="AP48" s="6"/>
      <c r="AQ48" s="4">
        <v>631.66999999999996</v>
      </c>
      <c r="AR48" s="6"/>
      <c r="AS48" s="6"/>
      <c r="AT48" s="6"/>
      <c r="AU48" s="4">
        <v>0</v>
      </c>
      <c r="AV48" s="6"/>
      <c r="AW48" s="6"/>
      <c r="AX48" s="6"/>
      <c r="AY48" s="4">
        <v>0</v>
      </c>
      <c r="AZ48" s="6"/>
      <c r="BA48" s="6"/>
      <c r="BB48" s="6"/>
      <c r="BC48" s="4">
        <f>ROUND(G48+K48+O48+S48+W48+AA48+AE48+AI48+AM48+AQ48+AU48+AY48,5)</f>
        <v>15309.31</v>
      </c>
      <c r="BD48" s="4">
        <f>ROUND(H48+L48+P48+T48+X48+AB48+AF48+AJ48+AN48+AR48+AV48+AZ48,5)</f>
        <v>31900</v>
      </c>
      <c r="BE48" s="4">
        <f t="shared" si="0"/>
        <v>16590.690000000002</v>
      </c>
      <c r="BF48" s="5">
        <f>ROUND(IF(BD48=0, IF(BC48=0, 0, 1), BC48/BD48),5)</f>
        <v>0.47992000000000001</v>
      </c>
    </row>
    <row r="49" spans="1:58" x14ac:dyDescent="0.3">
      <c r="A49" s="1"/>
      <c r="B49" s="1"/>
      <c r="C49" s="1"/>
      <c r="D49" s="1"/>
      <c r="E49" s="1" t="s">
        <v>59</v>
      </c>
      <c r="F49" s="1"/>
      <c r="G49" s="4">
        <v>27203.4</v>
      </c>
      <c r="H49" s="4">
        <v>150000</v>
      </c>
      <c r="I49" s="4">
        <f>ROUND((G49-H49),5)</f>
        <v>-122796.6</v>
      </c>
      <c r="J49" s="5">
        <f>ROUND(IF(H49=0, IF(G49=0, 0, 1), G49/H49),5)</f>
        <v>0.18135999999999999</v>
      </c>
      <c r="K49" s="4">
        <v>15649.4</v>
      </c>
      <c r="L49" s="4">
        <v>0</v>
      </c>
      <c r="M49" s="4">
        <f>ROUND((K49-L49),5)</f>
        <v>15649.4</v>
      </c>
      <c r="N49" s="5">
        <f>ROUND(IF(L49=0, IF(K49=0, 0, 1), K49/L49),5)</f>
        <v>1</v>
      </c>
      <c r="O49" s="4">
        <v>10213.9</v>
      </c>
      <c r="P49" s="4">
        <v>0</v>
      </c>
      <c r="Q49" s="4">
        <f>ROUND((O49-P49),5)</f>
        <v>10213.9</v>
      </c>
      <c r="R49" s="5">
        <f>ROUND(IF(P49=0, IF(O49=0, 0, 1), O49/P49),5)</f>
        <v>1</v>
      </c>
      <c r="S49" s="4">
        <v>10019.9</v>
      </c>
      <c r="T49" s="4">
        <v>0</v>
      </c>
      <c r="U49" s="4">
        <f>ROUND((S49-T49),5)</f>
        <v>10019.9</v>
      </c>
      <c r="V49" s="5">
        <f>ROUND(IF(T49=0, IF(S49=0, 0, 1), S49/T49),5)</f>
        <v>1</v>
      </c>
      <c r="W49" s="4">
        <v>9818.9</v>
      </c>
      <c r="X49" s="4">
        <v>0</v>
      </c>
      <c r="Y49" s="4">
        <f>ROUND((W49-X49),5)</f>
        <v>9818.9</v>
      </c>
      <c r="Z49" s="5">
        <f>ROUND(IF(X49=0, IF(W49=0, 0, 1), W49/X49),5)</f>
        <v>1</v>
      </c>
      <c r="AA49" s="4">
        <v>9133.9</v>
      </c>
      <c r="AB49" s="4">
        <v>0</v>
      </c>
      <c r="AC49" s="4">
        <f>ROUND((AA49-AB49),5)</f>
        <v>9133.9</v>
      </c>
      <c r="AD49" s="5">
        <f>ROUND(IF(AB49=0, IF(AA49=0, 0, 1), AA49/AB49),5)</f>
        <v>1</v>
      </c>
      <c r="AE49" s="4">
        <v>6058.9</v>
      </c>
      <c r="AF49" s="6"/>
      <c r="AG49" s="6"/>
      <c r="AH49" s="6"/>
      <c r="AI49" s="4">
        <v>10708.9</v>
      </c>
      <c r="AJ49" s="6"/>
      <c r="AK49" s="6"/>
      <c r="AL49" s="6"/>
      <c r="AM49" s="4">
        <v>5458.9</v>
      </c>
      <c r="AN49" s="6"/>
      <c r="AO49" s="6"/>
      <c r="AP49" s="6"/>
      <c r="AQ49" s="4">
        <v>4783.8999999999996</v>
      </c>
      <c r="AR49" s="6"/>
      <c r="AS49" s="6"/>
      <c r="AT49" s="6"/>
      <c r="AU49" s="4">
        <v>0</v>
      </c>
      <c r="AV49" s="6"/>
      <c r="AW49" s="6"/>
      <c r="AX49" s="6"/>
      <c r="AY49" s="4">
        <v>0</v>
      </c>
      <c r="AZ49" s="6"/>
      <c r="BA49" s="6"/>
      <c r="BB49" s="6"/>
      <c r="BC49" s="4">
        <f>ROUND(G49+K49+O49+S49+W49+AA49+AE49+AI49+AM49+AQ49+AU49+AY49,5)</f>
        <v>109050</v>
      </c>
      <c r="BD49" s="4">
        <f>ROUND(H49+L49+P49+T49+X49+AB49+AF49+AJ49+AN49+AR49+AV49+AZ49,5)</f>
        <v>150000</v>
      </c>
      <c r="BE49" s="4">
        <f t="shared" si="0"/>
        <v>40950</v>
      </c>
      <c r="BF49" s="5">
        <f>ROUND(IF(BD49=0, IF(BC49=0, 0, 1), BC49/BD49),5)</f>
        <v>0.72699999999999998</v>
      </c>
    </row>
    <row r="50" spans="1:58" x14ac:dyDescent="0.3">
      <c r="A50" s="1"/>
      <c r="B50" s="1"/>
      <c r="C50" s="1"/>
      <c r="D50" s="1"/>
      <c r="E50" s="1" t="s">
        <v>60</v>
      </c>
      <c r="F50" s="1"/>
      <c r="G50" s="4">
        <v>3274.75</v>
      </c>
      <c r="H50" s="4">
        <v>19352.25</v>
      </c>
      <c r="I50" s="4">
        <f>ROUND((G50-H50),5)</f>
        <v>-16077.5</v>
      </c>
      <c r="J50" s="5">
        <f>ROUND(IF(H50=0, IF(G50=0, 0, 1), G50/H50),5)</f>
        <v>0.16922000000000001</v>
      </c>
      <c r="K50" s="4">
        <v>1911.97</v>
      </c>
      <c r="L50" s="4">
        <v>0</v>
      </c>
      <c r="M50" s="4">
        <f>ROUND((K50-L50),5)</f>
        <v>1911.97</v>
      </c>
      <c r="N50" s="5">
        <f>ROUND(IF(L50=0, IF(K50=0, 0, 1), K50/L50),5)</f>
        <v>1</v>
      </c>
      <c r="O50" s="4">
        <v>2148.27</v>
      </c>
      <c r="P50" s="4">
        <v>0</v>
      </c>
      <c r="Q50" s="4">
        <f>ROUND((O50-P50),5)</f>
        <v>2148.27</v>
      </c>
      <c r="R50" s="5">
        <f>ROUND(IF(P50=0, IF(O50=0, 0, 1), O50/P50),5)</f>
        <v>1</v>
      </c>
      <c r="S50" s="4">
        <v>1267.3399999999999</v>
      </c>
      <c r="T50" s="4">
        <v>0</v>
      </c>
      <c r="U50" s="4">
        <f>ROUND((S50-T50),5)</f>
        <v>1267.3399999999999</v>
      </c>
      <c r="V50" s="5">
        <f>ROUND(IF(T50=0, IF(S50=0, 0, 1), S50/T50),5)</f>
        <v>1</v>
      </c>
      <c r="W50" s="4">
        <v>635.55999999999995</v>
      </c>
      <c r="X50" s="4">
        <v>0</v>
      </c>
      <c r="Y50" s="4">
        <f>ROUND((W50-X50),5)</f>
        <v>635.55999999999995</v>
      </c>
      <c r="Z50" s="5">
        <f>ROUND(IF(X50=0, IF(W50=0, 0, 1), W50/X50),5)</f>
        <v>1</v>
      </c>
      <c r="AA50" s="4">
        <v>539.73</v>
      </c>
      <c r="AB50" s="4">
        <v>0</v>
      </c>
      <c r="AC50" s="4">
        <f>ROUND((AA50-AB50),5)</f>
        <v>539.73</v>
      </c>
      <c r="AD50" s="5">
        <f>ROUND(IF(AB50=0, IF(AA50=0, 0, 1), AA50/AB50),5)</f>
        <v>1</v>
      </c>
      <c r="AE50" s="4">
        <v>351.04</v>
      </c>
      <c r="AF50" s="6"/>
      <c r="AG50" s="6"/>
      <c r="AH50" s="6"/>
      <c r="AI50" s="4">
        <v>694.37</v>
      </c>
      <c r="AJ50" s="6"/>
      <c r="AK50" s="6"/>
      <c r="AL50" s="6"/>
      <c r="AM50" s="4">
        <v>305.11</v>
      </c>
      <c r="AN50" s="6"/>
      <c r="AO50" s="6"/>
      <c r="AP50" s="6"/>
      <c r="AQ50" s="4">
        <v>159.05000000000001</v>
      </c>
      <c r="AR50" s="6"/>
      <c r="AS50" s="6"/>
      <c r="AT50" s="6"/>
      <c r="AU50" s="4">
        <v>0</v>
      </c>
      <c r="AV50" s="6"/>
      <c r="AW50" s="6"/>
      <c r="AX50" s="6"/>
      <c r="AY50" s="4">
        <v>0</v>
      </c>
      <c r="AZ50" s="6"/>
      <c r="BA50" s="6"/>
      <c r="BB50" s="6"/>
      <c r="BC50" s="4">
        <f>ROUND(G50+K50+O50+S50+W50+AA50+AE50+AI50+AM50+AQ50+AU50+AY50,5)</f>
        <v>11287.19</v>
      </c>
      <c r="BD50" s="4">
        <f>ROUND(H50+L50+P50+T50+X50+AB50+AF50+AJ50+AN50+AR50+AV50+AZ50,5)</f>
        <v>19352.25</v>
      </c>
      <c r="BE50" s="4">
        <f t="shared" si="0"/>
        <v>8065.0599999999995</v>
      </c>
      <c r="BF50" s="5">
        <f>ROUND(IF(BD50=0, IF(BC50=0, 0, 1), BC50/BD50),5)</f>
        <v>0.58325000000000005</v>
      </c>
    </row>
    <row r="51" spans="1:58" x14ac:dyDescent="0.3">
      <c r="A51" s="1"/>
      <c r="B51" s="1"/>
      <c r="C51" s="1"/>
      <c r="D51" s="1"/>
      <c r="E51" s="1" t="s">
        <v>61</v>
      </c>
      <c r="F51" s="1"/>
      <c r="G51" s="4">
        <v>0</v>
      </c>
      <c r="H51" s="4">
        <v>16050</v>
      </c>
      <c r="I51" s="4">
        <f>ROUND((G51-H51),5)</f>
        <v>-16050</v>
      </c>
      <c r="J51" s="5">
        <f>ROUND(IF(H51=0, IF(G51=0, 0, 1), G51/H51),5)</f>
        <v>0</v>
      </c>
      <c r="K51" s="4">
        <v>1520.28</v>
      </c>
      <c r="L51" s="4">
        <v>0</v>
      </c>
      <c r="M51" s="4">
        <f>ROUND((K51-L51),5)</f>
        <v>1520.28</v>
      </c>
      <c r="N51" s="5">
        <f>ROUND(IF(L51=0, IF(K51=0, 0, 1), K51/L51),5)</f>
        <v>1</v>
      </c>
      <c r="O51" s="4">
        <v>1256.93</v>
      </c>
      <c r="P51" s="4">
        <v>0</v>
      </c>
      <c r="Q51" s="4">
        <f>ROUND((O51-P51),5)</f>
        <v>1256.93</v>
      </c>
      <c r="R51" s="5">
        <f>ROUND(IF(P51=0, IF(O51=0, 0, 1), O51/P51),5)</f>
        <v>1</v>
      </c>
      <c r="S51" s="4">
        <v>1089.24</v>
      </c>
      <c r="T51" s="4">
        <v>0</v>
      </c>
      <c r="U51" s="4">
        <f>ROUND((S51-T51),5)</f>
        <v>1089.24</v>
      </c>
      <c r="V51" s="5">
        <f>ROUND(IF(T51=0, IF(S51=0, 0, 1), S51/T51),5)</f>
        <v>1</v>
      </c>
      <c r="W51" s="4">
        <v>1089.24</v>
      </c>
      <c r="X51" s="4">
        <v>0</v>
      </c>
      <c r="Y51" s="4">
        <f>ROUND((W51-X51),5)</f>
        <v>1089.24</v>
      </c>
      <c r="Z51" s="5">
        <f>ROUND(IF(X51=0, IF(W51=0, 0, 1), W51/X51),5)</f>
        <v>1</v>
      </c>
      <c r="AA51" s="4">
        <v>1096.24</v>
      </c>
      <c r="AB51" s="4">
        <v>0</v>
      </c>
      <c r="AC51" s="4">
        <f>ROUND((AA51-AB51),5)</f>
        <v>1096.24</v>
      </c>
      <c r="AD51" s="5">
        <f>ROUND(IF(AB51=0, IF(AA51=0, 0, 1), AA51/AB51),5)</f>
        <v>1</v>
      </c>
      <c r="AE51" s="4">
        <v>601.74</v>
      </c>
      <c r="AF51" s="6"/>
      <c r="AG51" s="6"/>
      <c r="AH51" s="6"/>
      <c r="AI51" s="4">
        <v>1014.24</v>
      </c>
      <c r="AJ51" s="6"/>
      <c r="AK51" s="6"/>
      <c r="AL51" s="6"/>
      <c r="AM51" s="4">
        <v>1042.24</v>
      </c>
      <c r="AN51" s="6"/>
      <c r="AO51" s="6"/>
      <c r="AP51" s="6"/>
      <c r="AQ51" s="4">
        <v>1014.24</v>
      </c>
      <c r="AR51" s="6"/>
      <c r="AS51" s="6"/>
      <c r="AT51" s="6"/>
      <c r="AU51" s="4">
        <v>0</v>
      </c>
      <c r="AV51" s="6"/>
      <c r="AW51" s="6"/>
      <c r="AX51" s="6"/>
      <c r="AY51" s="4">
        <v>0</v>
      </c>
      <c r="AZ51" s="6"/>
      <c r="BA51" s="6"/>
      <c r="BB51" s="6"/>
      <c r="BC51" s="4">
        <f>ROUND(G51+K51+O51+S51+W51+AA51+AE51+AI51+AM51+AQ51+AU51+AY51,5)</f>
        <v>9724.39</v>
      </c>
      <c r="BD51" s="4">
        <f>ROUND(H51+L51+P51+T51+X51+AB51+AF51+AJ51+AN51+AR51+AV51+AZ51,5)</f>
        <v>16050</v>
      </c>
      <c r="BE51" s="4">
        <f t="shared" si="0"/>
        <v>6325.6100000000006</v>
      </c>
      <c r="BF51" s="5">
        <f>ROUND(IF(BD51=0, IF(BC51=0, 0, 1), BC51/BD51),5)</f>
        <v>0.60587999999999997</v>
      </c>
    </row>
    <row r="52" spans="1:58" x14ac:dyDescent="0.3">
      <c r="A52" s="1"/>
      <c r="B52" s="1"/>
      <c r="C52" s="1"/>
      <c r="D52" s="1"/>
      <c r="E52" s="1" t="s">
        <v>62</v>
      </c>
      <c r="F52" s="1"/>
      <c r="G52" s="4">
        <v>37.17</v>
      </c>
      <c r="H52" s="4">
        <v>274.5</v>
      </c>
      <c r="I52" s="4">
        <f>ROUND((G52-H52),5)</f>
        <v>-237.33</v>
      </c>
      <c r="J52" s="5">
        <f>ROUND(IF(H52=0, IF(G52=0, 0, 1), G52/H52),5)</f>
        <v>0.13541</v>
      </c>
      <c r="K52" s="4">
        <v>21.52</v>
      </c>
      <c r="L52" s="4">
        <v>0</v>
      </c>
      <c r="M52" s="4">
        <f>ROUND((K52-L52),5)</f>
        <v>21.52</v>
      </c>
      <c r="N52" s="5">
        <f>ROUND(IF(L52=0, IF(K52=0, 0, 1), K52/L52),5)</f>
        <v>1</v>
      </c>
      <c r="O52" s="4">
        <v>21.02</v>
      </c>
      <c r="P52" s="4">
        <v>0</v>
      </c>
      <c r="Q52" s="4">
        <f>ROUND((O52-P52),5)</f>
        <v>21.02</v>
      </c>
      <c r="R52" s="5">
        <f>ROUND(IF(P52=0, IF(O52=0, 0, 1), O52/P52),5)</f>
        <v>1</v>
      </c>
      <c r="S52" s="4">
        <v>7.74</v>
      </c>
      <c r="T52" s="4">
        <v>0</v>
      </c>
      <c r="U52" s="4">
        <f>ROUND((S52-T52),5)</f>
        <v>7.74</v>
      </c>
      <c r="V52" s="5">
        <f>ROUND(IF(T52=0, IF(S52=0, 0, 1), S52/T52),5)</f>
        <v>1</v>
      </c>
      <c r="W52" s="4">
        <v>6.68</v>
      </c>
      <c r="X52" s="4">
        <v>0</v>
      </c>
      <c r="Y52" s="4">
        <f>ROUND((W52-X52),5)</f>
        <v>6.68</v>
      </c>
      <c r="Z52" s="5">
        <f>ROUND(IF(X52=0, IF(W52=0, 0, 1), W52/X52),5)</f>
        <v>1</v>
      </c>
      <c r="AA52" s="4">
        <v>5.42</v>
      </c>
      <c r="AB52" s="4">
        <v>0</v>
      </c>
      <c r="AC52" s="4">
        <f>ROUND((AA52-AB52),5)</f>
        <v>5.42</v>
      </c>
      <c r="AD52" s="5">
        <f>ROUND(IF(AB52=0, IF(AA52=0, 0, 1), AA52/AB52),5)</f>
        <v>1</v>
      </c>
      <c r="AE52" s="4">
        <v>40.26</v>
      </c>
      <c r="AF52" s="6"/>
      <c r="AG52" s="6"/>
      <c r="AH52" s="6"/>
      <c r="AI52" s="4">
        <v>62.58</v>
      </c>
      <c r="AJ52" s="6"/>
      <c r="AK52" s="6"/>
      <c r="AL52" s="6"/>
      <c r="AM52" s="4">
        <v>37.380000000000003</v>
      </c>
      <c r="AN52" s="6"/>
      <c r="AO52" s="6"/>
      <c r="AP52" s="6"/>
      <c r="AQ52" s="4">
        <v>28.37</v>
      </c>
      <c r="AR52" s="6"/>
      <c r="AS52" s="6"/>
      <c r="AT52" s="6"/>
      <c r="AU52" s="4">
        <v>0</v>
      </c>
      <c r="AV52" s="6"/>
      <c r="AW52" s="6"/>
      <c r="AX52" s="6"/>
      <c r="AY52" s="4">
        <v>0</v>
      </c>
      <c r="AZ52" s="6"/>
      <c r="BA52" s="6"/>
      <c r="BB52" s="6"/>
      <c r="BC52" s="4">
        <f>ROUND(G52+K52+O52+S52+W52+AA52+AE52+AI52+AM52+AQ52+AU52+AY52,5)</f>
        <v>268.14</v>
      </c>
      <c r="BD52" s="4">
        <f>ROUND(H52+L52+P52+T52+X52+AB52+AF52+AJ52+AN52+AR52+AV52+AZ52,5)</f>
        <v>274.5</v>
      </c>
      <c r="BE52" s="4">
        <f t="shared" si="0"/>
        <v>6.3600000000000136</v>
      </c>
      <c r="BF52" s="5">
        <f>ROUND(IF(BD52=0, IF(BC52=0, 0, 1), BC52/BD52),5)</f>
        <v>0.97682999999999998</v>
      </c>
    </row>
    <row r="53" spans="1:58" x14ac:dyDescent="0.3">
      <c r="A53" s="1"/>
      <c r="B53" s="1"/>
      <c r="C53" s="1"/>
      <c r="D53" s="1"/>
      <c r="E53" s="1" t="s">
        <v>63</v>
      </c>
      <c r="F53" s="1"/>
      <c r="G53" s="4">
        <v>3313.44</v>
      </c>
      <c r="H53" s="4">
        <v>21685.5</v>
      </c>
      <c r="I53" s="4">
        <f>ROUND((G53-H53),5)</f>
        <v>-18372.060000000001</v>
      </c>
      <c r="J53" s="5">
        <f>ROUND(IF(H53=0, IF(G53=0, 0, 1), G53/H53),5)</f>
        <v>0.15279999999999999</v>
      </c>
      <c r="K53" s="4">
        <v>1993.5</v>
      </c>
      <c r="L53" s="4">
        <v>0</v>
      </c>
      <c r="M53" s="4">
        <f>ROUND((K53-L53),5)</f>
        <v>1993.5</v>
      </c>
      <c r="N53" s="5">
        <f>ROUND(IF(L53=0, IF(K53=0, 0, 1), K53/L53),5)</f>
        <v>1</v>
      </c>
      <c r="O53" s="4">
        <v>2135.6999999999998</v>
      </c>
      <c r="P53" s="4">
        <v>0</v>
      </c>
      <c r="Q53" s="4">
        <f>ROUND((O53-P53),5)</f>
        <v>2135.6999999999998</v>
      </c>
      <c r="R53" s="5">
        <f>ROUND(IF(P53=0, IF(O53=0, 0, 1), O53/P53),5)</f>
        <v>1</v>
      </c>
      <c r="S53" s="4">
        <v>753.59</v>
      </c>
      <c r="T53" s="4">
        <v>0</v>
      </c>
      <c r="U53" s="4">
        <f>ROUND((S53-T53),5)</f>
        <v>753.59</v>
      </c>
      <c r="V53" s="5">
        <f>ROUND(IF(T53=0, IF(S53=0, 0, 1), S53/T53),5)</f>
        <v>1</v>
      </c>
      <c r="W53" s="4">
        <v>776.7</v>
      </c>
      <c r="X53" s="4">
        <v>0</v>
      </c>
      <c r="Y53" s="4">
        <f>ROUND((W53-X53),5)</f>
        <v>776.7</v>
      </c>
      <c r="Z53" s="5">
        <f>ROUND(IF(X53=0, IF(W53=0, 0, 1), W53/X53),5)</f>
        <v>1</v>
      </c>
      <c r="AA53" s="4">
        <v>59.23</v>
      </c>
      <c r="AB53" s="4">
        <v>0</v>
      </c>
      <c r="AC53" s="4">
        <f>ROUND((AA53-AB53),5)</f>
        <v>59.23</v>
      </c>
      <c r="AD53" s="5">
        <f>ROUND(IF(AB53=0, IF(AA53=0, 0, 1), AA53/AB53),5)</f>
        <v>1</v>
      </c>
      <c r="AE53" s="4">
        <v>449.72</v>
      </c>
      <c r="AF53" s="6"/>
      <c r="AG53" s="6"/>
      <c r="AH53" s="6"/>
      <c r="AI53" s="4">
        <v>529.94000000000005</v>
      </c>
      <c r="AJ53" s="6"/>
      <c r="AK53" s="6"/>
      <c r="AL53" s="6"/>
      <c r="AM53" s="4">
        <v>298.94</v>
      </c>
      <c r="AN53" s="6"/>
      <c r="AO53" s="6"/>
      <c r="AP53" s="6"/>
      <c r="AQ53" s="4">
        <v>213.14</v>
      </c>
      <c r="AR53" s="6"/>
      <c r="AS53" s="6"/>
      <c r="AT53" s="6"/>
      <c r="AU53" s="4">
        <v>0</v>
      </c>
      <c r="AV53" s="6"/>
      <c r="AW53" s="6"/>
      <c r="AX53" s="6"/>
      <c r="AY53" s="4">
        <v>0</v>
      </c>
      <c r="AZ53" s="6"/>
      <c r="BA53" s="6"/>
      <c r="BB53" s="6"/>
      <c r="BC53" s="4">
        <f>ROUND(G53+K53+O53+S53+W53+AA53+AE53+AI53+AM53+AQ53+AU53+AY53,5)</f>
        <v>10523.9</v>
      </c>
      <c r="BD53" s="4">
        <f>ROUND(H53+L53+P53+T53+X53+AB53+AF53+AJ53+AN53+AR53+AV53+AZ53,5)</f>
        <v>21685.5</v>
      </c>
      <c r="BE53" s="4">
        <f t="shared" si="0"/>
        <v>11161.6</v>
      </c>
      <c r="BF53" s="5">
        <f>ROUND(IF(BD53=0, IF(BC53=0, 0, 1), BC53/BD53),5)</f>
        <v>0.48530000000000001</v>
      </c>
    </row>
    <row r="54" spans="1:58" ht="15" thickBot="1" x14ac:dyDescent="0.35">
      <c r="A54" s="1"/>
      <c r="B54" s="1"/>
      <c r="C54" s="1"/>
      <c r="D54" s="1"/>
      <c r="E54" s="1" t="s">
        <v>64</v>
      </c>
      <c r="F54" s="1"/>
      <c r="G54" s="7">
        <v>9.5</v>
      </c>
      <c r="H54" s="7">
        <v>200</v>
      </c>
      <c r="I54" s="7">
        <f>ROUND((G54-H54),5)</f>
        <v>-190.5</v>
      </c>
      <c r="J54" s="8">
        <f>ROUND(IF(H54=0, IF(G54=0, 0, 1), G54/H54),5)</f>
        <v>4.7500000000000001E-2</v>
      </c>
      <c r="K54" s="7">
        <v>14.25</v>
      </c>
      <c r="L54" s="7">
        <v>0</v>
      </c>
      <c r="M54" s="7">
        <f>ROUND((K54-L54),5)</f>
        <v>14.25</v>
      </c>
      <c r="N54" s="8">
        <f>ROUND(IF(L54=0, IF(K54=0, 0, 1), K54/L54),5)</f>
        <v>1</v>
      </c>
      <c r="O54" s="7">
        <v>19</v>
      </c>
      <c r="P54" s="7">
        <v>0</v>
      </c>
      <c r="Q54" s="7">
        <f>ROUND((O54-P54),5)</f>
        <v>19</v>
      </c>
      <c r="R54" s="8">
        <f>ROUND(IF(P54=0, IF(O54=0, 0, 1), O54/P54),5)</f>
        <v>1</v>
      </c>
      <c r="S54" s="7">
        <v>14.25</v>
      </c>
      <c r="T54" s="7">
        <v>0</v>
      </c>
      <c r="U54" s="7">
        <f>ROUND((S54-T54),5)</f>
        <v>14.25</v>
      </c>
      <c r="V54" s="8">
        <f>ROUND(IF(T54=0, IF(S54=0, 0, 1), S54/T54),5)</f>
        <v>1</v>
      </c>
      <c r="W54" s="7">
        <v>9.5</v>
      </c>
      <c r="X54" s="7">
        <v>0</v>
      </c>
      <c r="Y54" s="7">
        <f>ROUND((W54-X54),5)</f>
        <v>9.5</v>
      </c>
      <c r="Z54" s="8">
        <f>ROUND(IF(X54=0, IF(W54=0, 0, 1), W54/X54),5)</f>
        <v>1</v>
      </c>
      <c r="AA54" s="7">
        <v>19</v>
      </c>
      <c r="AB54" s="7">
        <v>0</v>
      </c>
      <c r="AC54" s="7">
        <f>ROUND((AA54-AB54),5)</f>
        <v>19</v>
      </c>
      <c r="AD54" s="8">
        <f>ROUND(IF(AB54=0, IF(AA54=0, 0, 1), AA54/AB54),5)</f>
        <v>1</v>
      </c>
      <c r="AE54" s="7">
        <v>11.25</v>
      </c>
      <c r="AF54" s="6"/>
      <c r="AG54" s="6"/>
      <c r="AH54" s="6"/>
      <c r="AI54" s="7">
        <v>11.25</v>
      </c>
      <c r="AJ54" s="6"/>
      <c r="AK54" s="6"/>
      <c r="AL54" s="6"/>
      <c r="AM54" s="7">
        <v>11.25</v>
      </c>
      <c r="AN54" s="6"/>
      <c r="AO54" s="6"/>
      <c r="AP54" s="6"/>
      <c r="AQ54" s="7">
        <v>11.25</v>
      </c>
      <c r="AR54" s="6"/>
      <c r="AS54" s="6"/>
      <c r="AT54" s="6"/>
      <c r="AU54" s="7">
        <v>0</v>
      </c>
      <c r="AV54" s="6"/>
      <c r="AW54" s="6"/>
      <c r="AX54" s="6"/>
      <c r="AY54" s="7">
        <v>0</v>
      </c>
      <c r="AZ54" s="6"/>
      <c r="BA54" s="6"/>
      <c r="BB54" s="6"/>
      <c r="BC54" s="7">
        <f>ROUND(G54+K54+O54+S54+W54+AA54+AE54+AI54+AM54+AQ54+AU54+AY54,5)</f>
        <v>130.5</v>
      </c>
      <c r="BD54" s="7">
        <f>ROUND(H54+L54+P54+T54+X54+AB54+AF54+AJ54+AN54+AR54+AV54+AZ54,5)</f>
        <v>200</v>
      </c>
      <c r="BE54" s="7">
        <f t="shared" si="0"/>
        <v>69.5</v>
      </c>
      <c r="BF54" s="8">
        <f>ROUND(IF(BD54=0, IF(BC54=0, 0, 1), BC54/BD54),5)</f>
        <v>0.65249999999999997</v>
      </c>
    </row>
    <row r="55" spans="1:58" x14ac:dyDescent="0.3">
      <c r="A55" s="1"/>
      <c r="B55" s="1"/>
      <c r="C55" s="1"/>
      <c r="D55" s="1" t="s">
        <v>65</v>
      </c>
      <c r="E55" s="1"/>
      <c r="F55" s="1"/>
      <c r="G55" s="4">
        <f>ROUND(SUM(G45:G54),5)</f>
        <v>56364.08</v>
      </c>
      <c r="H55" s="4">
        <f>ROUND(SUM(H45:H54),5)</f>
        <v>394462.25</v>
      </c>
      <c r="I55" s="4">
        <f>ROUND((G55-H55),5)</f>
        <v>-338098.17</v>
      </c>
      <c r="J55" s="5">
        <f>ROUND(IF(H55=0, IF(G55=0, 0, 1), G55/H55),5)</f>
        <v>0.14288999999999999</v>
      </c>
      <c r="K55" s="4">
        <f>ROUND(SUM(K45:K54),5)</f>
        <v>35972.39</v>
      </c>
      <c r="L55" s="4">
        <f>ROUND(SUM(L45:L54),5)</f>
        <v>0</v>
      </c>
      <c r="M55" s="4">
        <f>ROUND((K55-L55),5)</f>
        <v>35972.39</v>
      </c>
      <c r="N55" s="5">
        <f>ROUND(IF(L55=0, IF(K55=0, 0, 1), K55/L55),5)</f>
        <v>1</v>
      </c>
      <c r="O55" s="4">
        <f>ROUND(SUM(O45:O54),5)</f>
        <v>40209.26</v>
      </c>
      <c r="P55" s="4">
        <f>ROUND(SUM(P45:P54),5)</f>
        <v>0</v>
      </c>
      <c r="Q55" s="4">
        <f>ROUND((O55-P55),5)</f>
        <v>40209.26</v>
      </c>
      <c r="R55" s="5">
        <f>ROUND(IF(P55=0, IF(O55=0, 0, 1), O55/P55),5)</f>
        <v>1</v>
      </c>
      <c r="S55" s="4">
        <f>ROUND(SUM(S45:S54),5)</f>
        <v>24320.73</v>
      </c>
      <c r="T55" s="4">
        <f>ROUND(SUM(T45:T54),5)</f>
        <v>0</v>
      </c>
      <c r="U55" s="4">
        <f>ROUND((S55-T55),5)</f>
        <v>24320.73</v>
      </c>
      <c r="V55" s="5">
        <f>ROUND(IF(T55=0, IF(S55=0, 0, 1), S55/T55),5)</f>
        <v>1</v>
      </c>
      <c r="W55" s="4">
        <f>ROUND(SUM(W45:W54),5)</f>
        <v>19247.669999999998</v>
      </c>
      <c r="X55" s="4">
        <f>ROUND(SUM(X45:X54),5)</f>
        <v>0</v>
      </c>
      <c r="Y55" s="4">
        <f>ROUND((W55-X55),5)</f>
        <v>19247.669999999998</v>
      </c>
      <c r="Z55" s="5">
        <f>ROUND(IF(X55=0, IF(W55=0, 0, 1), W55/X55),5)</f>
        <v>1</v>
      </c>
      <c r="AA55" s="4">
        <f>ROUND(SUM(AA45:AA54),5)</f>
        <v>13810.19</v>
      </c>
      <c r="AB55" s="4">
        <f>ROUND(SUM(AB45:AB54),5)</f>
        <v>0</v>
      </c>
      <c r="AC55" s="4">
        <f>ROUND((AA55-AB55),5)</f>
        <v>13810.19</v>
      </c>
      <c r="AD55" s="5">
        <f>ROUND(IF(AB55=0, IF(AA55=0, 0, 1), AA55/AB55),5)</f>
        <v>1</v>
      </c>
      <c r="AE55" s="4">
        <f>ROUND(SUM(AE45:AE54),5)</f>
        <v>14424</v>
      </c>
      <c r="AF55" s="6"/>
      <c r="AG55" s="6"/>
      <c r="AH55" s="6"/>
      <c r="AI55" s="4">
        <f>ROUND(SUM(AI45:AI54),5)</f>
        <v>15977.95</v>
      </c>
      <c r="AJ55" s="6"/>
      <c r="AK55" s="6"/>
      <c r="AL55" s="6"/>
      <c r="AM55" s="4">
        <f>ROUND(SUM(AM45:AM54),5)</f>
        <v>10110.49</v>
      </c>
      <c r="AN55" s="6"/>
      <c r="AO55" s="6"/>
      <c r="AP55" s="6"/>
      <c r="AQ55" s="4">
        <f>ROUND(SUM(AQ45:AQ54),5)</f>
        <v>8041.62</v>
      </c>
      <c r="AR55" s="6"/>
      <c r="AS55" s="6"/>
      <c r="AT55" s="6"/>
      <c r="AU55" s="4">
        <f>ROUND(SUM(AU45:AU54),5)</f>
        <v>0</v>
      </c>
      <c r="AV55" s="6"/>
      <c r="AW55" s="6"/>
      <c r="AX55" s="6"/>
      <c r="AY55" s="4">
        <f>ROUND(SUM(AY45:AY54),5)</f>
        <v>0</v>
      </c>
      <c r="AZ55" s="6"/>
      <c r="BA55" s="6"/>
      <c r="BB55" s="6"/>
      <c r="BC55" s="4">
        <f>ROUND(G55+K55+O55+S55+W55+AA55+AE55+AI55+AM55+AQ55+AU55+AY55,5)</f>
        <v>238478.38</v>
      </c>
      <c r="BD55" s="4">
        <f>ROUND(H55+L55+P55+T55+X55+AB55+AF55+AJ55+AN55+AR55+AV55+AZ55,5)</f>
        <v>394462.25</v>
      </c>
      <c r="BE55" s="4">
        <f t="shared" si="0"/>
        <v>155983.87</v>
      </c>
      <c r="BF55" s="5">
        <f>ROUND(IF(BD55=0, IF(BC55=0, 0, 1), BC55/BD55),5)</f>
        <v>0.60457000000000005</v>
      </c>
    </row>
    <row r="56" spans="1:58" x14ac:dyDescent="0.3">
      <c r="A56" s="1"/>
      <c r="B56" s="1"/>
      <c r="C56" s="1"/>
      <c r="D56" s="1" t="s">
        <v>66</v>
      </c>
      <c r="E56" s="1"/>
      <c r="F56" s="1"/>
      <c r="G56" s="4"/>
      <c r="H56" s="4"/>
      <c r="I56" s="4"/>
      <c r="J56" s="5"/>
      <c r="K56" s="4"/>
      <c r="L56" s="4"/>
      <c r="M56" s="4"/>
      <c r="N56" s="5"/>
      <c r="O56" s="4"/>
      <c r="P56" s="4"/>
      <c r="Q56" s="4"/>
      <c r="R56" s="5"/>
      <c r="S56" s="4"/>
      <c r="T56" s="4"/>
      <c r="U56" s="4"/>
      <c r="V56" s="5"/>
      <c r="W56" s="4"/>
      <c r="X56" s="4"/>
      <c r="Y56" s="4"/>
      <c r="Z56" s="5"/>
      <c r="AA56" s="4"/>
      <c r="AB56" s="4"/>
      <c r="AC56" s="4"/>
      <c r="AD56" s="5"/>
      <c r="AE56" s="4"/>
      <c r="AF56" s="6"/>
      <c r="AG56" s="6"/>
      <c r="AH56" s="6"/>
      <c r="AI56" s="4"/>
      <c r="AJ56" s="6"/>
      <c r="AK56" s="6"/>
      <c r="AL56" s="6"/>
      <c r="AM56" s="4"/>
      <c r="AN56" s="6"/>
      <c r="AO56" s="6"/>
      <c r="AP56" s="6"/>
      <c r="AQ56" s="4"/>
      <c r="AR56" s="6"/>
      <c r="AS56" s="6"/>
      <c r="AT56" s="6"/>
      <c r="AU56" s="4"/>
      <c r="AV56" s="6"/>
      <c r="AW56" s="6"/>
      <c r="AX56" s="6"/>
      <c r="AY56" s="4"/>
      <c r="AZ56" s="6"/>
      <c r="BA56" s="6"/>
      <c r="BB56" s="6"/>
      <c r="BC56" s="4"/>
      <c r="BD56" s="4"/>
      <c r="BE56" s="4"/>
      <c r="BF56" s="5"/>
    </row>
    <row r="57" spans="1:58" x14ac:dyDescent="0.3">
      <c r="A57" s="1"/>
      <c r="B57" s="1"/>
      <c r="C57" s="1"/>
      <c r="D57" s="1"/>
      <c r="E57" s="1" t="s">
        <v>67</v>
      </c>
      <c r="F57" s="1"/>
      <c r="G57" s="4">
        <v>0</v>
      </c>
      <c r="H57" s="4">
        <v>8100</v>
      </c>
      <c r="I57" s="4">
        <f>ROUND((G57-H57),5)</f>
        <v>-8100</v>
      </c>
      <c r="J57" s="5">
        <f>ROUND(IF(H57=0, IF(G57=0, 0, 1), G57/H57),5)</f>
        <v>0</v>
      </c>
      <c r="K57" s="4">
        <v>0</v>
      </c>
      <c r="L57" s="4">
        <v>0</v>
      </c>
      <c r="M57" s="4">
        <f>ROUND((K57-L57),5)</f>
        <v>0</v>
      </c>
      <c r="N57" s="5">
        <f>ROUND(IF(L57=0, IF(K57=0, 0, 1), K57/L57),5)</f>
        <v>0</v>
      </c>
      <c r="O57" s="4">
        <v>0</v>
      </c>
      <c r="P57" s="4">
        <v>0</v>
      </c>
      <c r="Q57" s="4">
        <f>ROUND((O57-P57),5)</f>
        <v>0</v>
      </c>
      <c r="R57" s="5">
        <f>ROUND(IF(P57=0, IF(O57=0, 0, 1), O57/P57),5)</f>
        <v>0</v>
      </c>
      <c r="S57" s="4">
        <v>0</v>
      </c>
      <c r="T57" s="4">
        <v>0</v>
      </c>
      <c r="U57" s="4">
        <f>ROUND((S57-T57),5)</f>
        <v>0</v>
      </c>
      <c r="V57" s="5">
        <f>ROUND(IF(T57=0, IF(S57=0, 0, 1), S57/T57),5)</f>
        <v>0</v>
      </c>
      <c r="W57" s="4">
        <v>0</v>
      </c>
      <c r="X57" s="4">
        <v>0</v>
      </c>
      <c r="Y57" s="4">
        <f>ROUND((W57-X57),5)</f>
        <v>0</v>
      </c>
      <c r="Z57" s="5">
        <f>ROUND(IF(X57=0, IF(W57=0, 0, 1), W57/X57),5)</f>
        <v>0</v>
      </c>
      <c r="AA57" s="4">
        <v>0</v>
      </c>
      <c r="AB57" s="4">
        <v>0</v>
      </c>
      <c r="AC57" s="4">
        <f>ROUND((AA57-AB57),5)</f>
        <v>0</v>
      </c>
      <c r="AD57" s="5">
        <f>ROUND(IF(AB57=0, IF(AA57=0, 0, 1), AA57/AB57),5)</f>
        <v>0</v>
      </c>
      <c r="AE57" s="4">
        <v>0</v>
      </c>
      <c r="AF57" s="6"/>
      <c r="AG57" s="6"/>
      <c r="AH57" s="6"/>
      <c r="AI57" s="4">
        <v>0</v>
      </c>
      <c r="AJ57" s="6"/>
      <c r="AK57" s="6"/>
      <c r="AL57" s="6"/>
      <c r="AM57" s="4">
        <v>8100</v>
      </c>
      <c r="AN57" s="6"/>
      <c r="AO57" s="6"/>
      <c r="AP57" s="6"/>
      <c r="AQ57" s="4">
        <v>0</v>
      </c>
      <c r="AR57" s="6"/>
      <c r="AS57" s="6"/>
      <c r="AT57" s="6"/>
      <c r="AU57" s="4">
        <v>0</v>
      </c>
      <c r="AV57" s="6"/>
      <c r="AW57" s="6"/>
      <c r="AX57" s="6"/>
      <c r="AY57" s="4">
        <v>0</v>
      </c>
      <c r="AZ57" s="6"/>
      <c r="BA57" s="6"/>
      <c r="BB57" s="6"/>
      <c r="BC57" s="4">
        <f>ROUND(G57+K57+O57+S57+W57+AA57+AE57+AI57+AM57+AQ57+AU57+AY57,5)</f>
        <v>8100</v>
      </c>
      <c r="BD57" s="4">
        <f>ROUND(H57+L57+P57+T57+X57+AB57+AF57+AJ57+AN57+AR57+AV57+AZ57,5)</f>
        <v>8100</v>
      </c>
      <c r="BE57" s="4">
        <f t="shared" si="0"/>
        <v>0</v>
      </c>
      <c r="BF57" s="27">
        <f>ROUND(IF(BD57=0, IF(BC57=0, 0, 1), BC57/BD57),5)</f>
        <v>1</v>
      </c>
    </row>
    <row r="58" spans="1:58" ht="15" thickBot="1" x14ac:dyDescent="0.35">
      <c r="A58" s="1"/>
      <c r="B58" s="1"/>
      <c r="C58" s="1"/>
      <c r="D58" s="1"/>
      <c r="E58" s="1" t="s">
        <v>68</v>
      </c>
      <c r="F58" s="1"/>
      <c r="G58" s="4">
        <v>0</v>
      </c>
      <c r="H58" s="4">
        <v>1000</v>
      </c>
      <c r="I58" s="4">
        <f>ROUND((G58-H58),5)</f>
        <v>-1000</v>
      </c>
      <c r="J58" s="5">
        <f>ROUND(IF(H58=0, IF(G58=0, 0, 1), G58/H58),5)</f>
        <v>0</v>
      </c>
      <c r="K58" s="4">
        <v>0</v>
      </c>
      <c r="L58" s="4">
        <v>0</v>
      </c>
      <c r="M58" s="4">
        <f>ROUND((K58-L58),5)</f>
        <v>0</v>
      </c>
      <c r="N58" s="5">
        <f>ROUND(IF(L58=0, IF(K58=0, 0, 1), K58/L58),5)</f>
        <v>0</v>
      </c>
      <c r="O58" s="4">
        <v>0</v>
      </c>
      <c r="P58" s="4">
        <v>0</v>
      </c>
      <c r="Q58" s="4">
        <f>ROUND((O58-P58),5)</f>
        <v>0</v>
      </c>
      <c r="R58" s="5">
        <f>ROUND(IF(P58=0, IF(O58=0, 0, 1), O58/P58),5)</f>
        <v>0</v>
      </c>
      <c r="S58" s="4">
        <v>0</v>
      </c>
      <c r="T58" s="4">
        <v>0</v>
      </c>
      <c r="U58" s="4">
        <f>ROUND((S58-T58),5)</f>
        <v>0</v>
      </c>
      <c r="V58" s="5">
        <f>ROUND(IF(T58=0, IF(S58=0, 0, 1), S58/T58),5)</f>
        <v>0</v>
      </c>
      <c r="W58" s="4">
        <v>0</v>
      </c>
      <c r="X58" s="4">
        <v>0</v>
      </c>
      <c r="Y58" s="4">
        <f>ROUND((W58-X58),5)</f>
        <v>0</v>
      </c>
      <c r="Z58" s="5">
        <f>ROUND(IF(X58=0, IF(W58=0, 0, 1), W58/X58),5)</f>
        <v>0</v>
      </c>
      <c r="AA58" s="4">
        <v>0</v>
      </c>
      <c r="AB58" s="4">
        <v>0</v>
      </c>
      <c r="AC58" s="4">
        <f>ROUND((AA58-AB58),5)</f>
        <v>0</v>
      </c>
      <c r="AD58" s="5">
        <f>ROUND(IF(AB58=0, IF(AA58=0, 0, 1), AA58/AB58),5)</f>
        <v>0</v>
      </c>
      <c r="AE58" s="4">
        <v>0</v>
      </c>
      <c r="AF58" s="6"/>
      <c r="AG58" s="6"/>
      <c r="AH58" s="6"/>
      <c r="AI58" s="4">
        <v>0</v>
      </c>
      <c r="AJ58" s="6"/>
      <c r="AK58" s="6"/>
      <c r="AL58" s="6"/>
      <c r="AM58" s="4">
        <v>0</v>
      </c>
      <c r="AN58" s="6"/>
      <c r="AO58" s="6"/>
      <c r="AP58" s="6"/>
      <c r="AQ58" s="7">
        <v>0</v>
      </c>
      <c r="AR58" s="26"/>
      <c r="AS58" s="26"/>
      <c r="AT58" s="26"/>
      <c r="AU58" s="7">
        <v>0</v>
      </c>
      <c r="AV58" s="26"/>
      <c r="AW58" s="26"/>
      <c r="AX58" s="26"/>
      <c r="AY58" s="7">
        <v>0</v>
      </c>
      <c r="AZ58" s="26"/>
      <c r="BA58" s="26"/>
      <c r="BB58" s="26"/>
      <c r="BC58" s="7">
        <f>ROUND(G58+K58+O58+S58+W58+AA58+AE58+AI58+AM58+AQ58+AU58+AY58,5)</f>
        <v>0</v>
      </c>
      <c r="BD58" s="7">
        <f>ROUND(H58+L58+P58+T58+X58+AB58+AF58+AJ58+AN58+AR58+AV58+AZ58,5)</f>
        <v>1000</v>
      </c>
      <c r="BE58" s="7">
        <f t="shared" si="0"/>
        <v>1000</v>
      </c>
      <c r="BF58" s="8">
        <f>ROUND(IF(BD58=0, IF(BC58=0, 0, 1), BC58/BD58),5)</f>
        <v>0</v>
      </c>
    </row>
    <row r="59" spans="1:58" x14ac:dyDescent="0.3">
      <c r="A59" s="1"/>
      <c r="B59" s="1"/>
      <c r="C59" s="1"/>
      <c r="D59" s="1" t="s">
        <v>69</v>
      </c>
      <c r="E59" s="1"/>
      <c r="F59" s="1"/>
      <c r="G59" s="4">
        <f>ROUND(SUM(G56:G58),5)</f>
        <v>0</v>
      </c>
      <c r="H59" s="4">
        <f>ROUND(SUM(H56:H58),5)</f>
        <v>9100</v>
      </c>
      <c r="I59" s="4">
        <f>ROUND((G59-H59),5)</f>
        <v>-9100</v>
      </c>
      <c r="J59" s="5">
        <f>ROUND(IF(H59=0, IF(G59=0, 0, 1), G59/H59),5)</f>
        <v>0</v>
      </c>
      <c r="K59" s="4">
        <f>ROUND(SUM(K56:K58),5)</f>
        <v>0</v>
      </c>
      <c r="L59" s="4">
        <f>ROUND(SUM(L56:L58),5)</f>
        <v>0</v>
      </c>
      <c r="M59" s="4">
        <f>ROUND((K59-L59),5)</f>
        <v>0</v>
      </c>
      <c r="N59" s="5">
        <f>ROUND(IF(L59=0, IF(K59=0, 0, 1), K59/L59),5)</f>
        <v>0</v>
      </c>
      <c r="O59" s="4">
        <f>ROUND(SUM(O56:O58),5)</f>
        <v>0</v>
      </c>
      <c r="P59" s="4">
        <f>ROUND(SUM(P56:P58),5)</f>
        <v>0</v>
      </c>
      <c r="Q59" s="4">
        <f>ROUND((O59-P59),5)</f>
        <v>0</v>
      </c>
      <c r="R59" s="5">
        <f>ROUND(IF(P59=0, IF(O59=0, 0, 1), O59/P59),5)</f>
        <v>0</v>
      </c>
      <c r="S59" s="4">
        <f>ROUND(SUM(S56:S58),5)</f>
        <v>0</v>
      </c>
      <c r="T59" s="4">
        <f>ROUND(SUM(T56:T58),5)</f>
        <v>0</v>
      </c>
      <c r="U59" s="4">
        <f>ROUND((S59-T59),5)</f>
        <v>0</v>
      </c>
      <c r="V59" s="5">
        <f>ROUND(IF(T59=0, IF(S59=0, 0, 1), S59/T59),5)</f>
        <v>0</v>
      </c>
      <c r="W59" s="4">
        <f>ROUND(SUM(W56:W58),5)</f>
        <v>0</v>
      </c>
      <c r="X59" s="4">
        <f>ROUND(SUM(X56:X58),5)</f>
        <v>0</v>
      </c>
      <c r="Y59" s="4">
        <f>ROUND((W59-X59),5)</f>
        <v>0</v>
      </c>
      <c r="Z59" s="5">
        <f>ROUND(IF(X59=0, IF(W59=0, 0, 1), W59/X59),5)</f>
        <v>0</v>
      </c>
      <c r="AA59" s="4">
        <f>ROUND(SUM(AA56:AA58),5)</f>
        <v>0</v>
      </c>
      <c r="AB59" s="4">
        <f>ROUND(SUM(AB56:AB58),5)</f>
        <v>0</v>
      </c>
      <c r="AC59" s="4">
        <f>ROUND((AA59-AB59),5)</f>
        <v>0</v>
      </c>
      <c r="AD59" s="5">
        <f>ROUND(IF(AB59=0, IF(AA59=0, 0, 1), AA59/AB59),5)</f>
        <v>0</v>
      </c>
      <c r="AE59" s="4">
        <f>ROUND(SUM(AE56:AE58),5)</f>
        <v>0</v>
      </c>
      <c r="AF59" s="6"/>
      <c r="AG59" s="6"/>
      <c r="AH59" s="6"/>
      <c r="AI59" s="4">
        <f>ROUND(SUM(AI56:AI58),5)</f>
        <v>0</v>
      </c>
      <c r="AJ59" s="6"/>
      <c r="AK59" s="6"/>
      <c r="AL59" s="6"/>
      <c r="AM59" s="4">
        <f>ROUND(SUM(AM56:AM58),5)</f>
        <v>8100</v>
      </c>
      <c r="AN59" s="6"/>
      <c r="AO59" s="6"/>
      <c r="AP59" s="6"/>
      <c r="AQ59" s="4">
        <f>ROUND(SUM(AQ56:AQ58),5)</f>
        <v>0</v>
      </c>
      <c r="AR59" s="6"/>
      <c r="AS59" s="6"/>
      <c r="AT59" s="6"/>
      <c r="AU59" s="4">
        <f>ROUND(SUM(AU56:AU58),5)</f>
        <v>0</v>
      </c>
      <c r="AV59" s="6"/>
      <c r="AW59" s="6"/>
      <c r="AX59" s="6"/>
      <c r="AY59" s="4">
        <f>ROUND(SUM(AY56:AY58),5)</f>
        <v>0</v>
      </c>
      <c r="AZ59" s="6"/>
      <c r="BA59" s="6"/>
      <c r="BB59" s="6"/>
      <c r="BC59" s="4">
        <f>ROUND(G59+K59+O59+S59+W59+AA59+AE59+AI59+AM59+AQ59+AU59+AY59,5)</f>
        <v>8100</v>
      </c>
      <c r="BD59" s="4">
        <f>ROUND(H59+L59+P59+T59+X59+AB59+AF59+AJ59+AN59+AR59+AV59+AZ59,5)</f>
        <v>9100</v>
      </c>
      <c r="BE59" s="4">
        <f t="shared" si="0"/>
        <v>1000</v>
      </c>
      <c r="BF59" s="27">
        <f>ROUND(IF(BD59=0, IF(BC59=0, 0, 1), BC59/BD59),5)</f>
        <v>0.89010999999999996</v>
      </c>
    </row>
    <row r="60" spans="1:58" x14ac:dyDescent="0.3">
      <c r="A60" s="1"/>
      <c r="B60" s="1"/>
      <c r="C60" s="1"/>
      <c r="D60" s="1" t="s">
        <v>70</v>
      </c>
      <c r="E60" s="1"/>
      <c r="F60" s="1"/>
      <c r="G60" s="4"/>
      <c r="H60" s="4"/>
      <c r="I60" s="4"/>
      <c r="J60" s="5"/>
      <c r="K60" s="4"/>
      <c r="L60" s="4"/>
      <c r="M60" s="4"/>
      <c r="N60" s="5"/>
      <c r="O60" s="4"/>
      <c r="P60" s="4"/>
      <c r="Q60" s="4"/>
      <c r="R60" s="5"/>
      <c r="S60" s="4"/>
      <c r="T60" s="4"/>
      <c r="U60" s="4"/>
      <c r="V60" s="5"/>
      <c r="W60" s="4"/>
      <c r="X60" s="4"/>
      <c r="Y60" s="4"/>
      <c r="Z60" s="5"/>
      <c r="AA60" s="4"/>
      <c r="AB60" s="4"/>
      <c r="AC60" s="4"/>
      <c r="AD60" s="5"/>
      <c r="AE60" s="4"/>
      <c r="AF60" s="6"/>
      <c r="AG60" s="6"/>
      <c r="AH60" s="6"/>
      <c r="AI60" s="4"/>
      <c r="AJ60" s="6"/>
      <c r="AK60" s="6"/>
      <c r="AL60" s="6"/>
      <c r="AM60" s="4"/>
      <c r="AN60" s="6"/>
      <c r="AO60" s="6"/>
      <c r="AP60" s="6"/>
      <c r="AQ60" s="4"/>
      <c r="AR60" s="6"/>
      <c r="AS60" s="6"/>
      <c r="AT60" s="6"/>
      <c r="AU60" s="4"/>
      <c r="AV60" s="6"/>
      <c r="AW60" s="6"/>
      <c r="AX60" s="6"/>
      <c r="AY60" s="4"/>
      <c r="AZ60" s="6"/>
      <c r="BA60" s="6"/>
      <c r="BB60" s="6"/>
      <c r="BC60" s="4"/>
      <c r="BD60" s="4"/>
      <c r="BE60" s="4"/>
      <c r="BF60" s="5"/>
    </row>
    <row r="61" spans="1:58" x14ac:dyDescent="0.3">
      <c r="A61" s="1"/>
      <c r="B61" s="1"/>
      <c r="C61" s="1"/>
      <c r="D61" s="1"/>
      <c r="E61" s="1" t="s">
        <v>71</v>
      </c>
      <c r="F61" s="1"/>
      <c r="G61" s="4">
        <v>0</v>
      </c>
      <c r="H61" s="4">
        <v>15000</v>
      </c>
      <c r="I61" s="4">
        <f>ROUND((G61-H61),5)</f>
        <v>-15000</v>
      </c>
      <c r="J61" s="5">
        <f>ROUND(IF(H61=0, IF(G61=0, 0, 1), G61/H61),5)</f>
        <v>0</v>
      </c>
      <c r="K61" s="4">
        <v>47.52</v>
      </c>
      <c r="L61" s="4">
        <v>0</v>
      </c>
      <c r="M61" s="4">
        <f>ROUND((K61-L61),5)</f>
        <v>47.52</v>
      </c>
      <c r="N61" s="5">
        <f>ROUND(IF(L61=0, IF(K61=0, 0, 1), K61/L61),5)</f>
        <v>1</v>
      </c>
      <c r="O61" s="4">
        <v>3716.28</v>
      </c>
      <c r="P61" s="4">
        <v>0</v>
      </c>
      <c r="Q61" s="4">
        <f>ROUND((O61-P61),5)</f>
        <v>3716.28</v>
      </c>
      <c r="R61" s="5">
        <f>ROUND(IF(P61=0, IF(O61=0, 0, 1), O61/P61),5)</f>
        <v>1</v>
      </c>
      <c r="S61" s="4">
        <v>64.709999999999994</v>
      </c>
      <c r="T61" s="4">
        <v>0</v>
      </c>
      <c r="U61" s="4">
        <f>ROUND((S61-T61),5)</f>
        <v>64.709999999999994</v>
      </c>
      <c r="V61" s="5">
        <f>ROUND(IF(T61=0, IF(S61=0, 0, 1), S61/T61),5)</f>
        <v>1</v>
      </c>
      <c r="W61" s="4">
        <v>65.959999999999994</v>
      </c>
      <c r="X61" s="4">
        <v>0</v>
      </c>
      <c r="Y61" s="4">
        <f>ROUND((W61-X61),5)</f>
        <v>65.959999999999994</v>
      </c>
      <c r="Z61" s="5">
        <f>ROUND(IF(X61=0, IF(W61=0, 0, 1), W61/X61),5)</f>
        <v>1</v>
      </c>
      <c r="AA61" s="4">
        <v>161.46</v>
      </c>
      <c r="AB61" s="4">
        <v>0</v>
      </c>
      <c r="AC61" s="4">
        <f>ROUND((AA61-AB61),5)</f>
        <v>161.46</v>
      </c>
      <c r="AD61" s="5">
        <f>ROUND(IF(AB61=0, IF(AA61=0, 0, 1), AA61/AB61),5)</f>
        <v>1</v>
      </c>
      <c r="AE61" s="4">
        <v>93.61</v>
      </c>
      <c r="AF61" s="6"/>
      <c r="AG61" s="6"/>
      <c r="AH61" s="6"/>
      <c r="AI61" s="4">
        <v>2135.59</v>
      </c>
      <c r="AJ61" s="6"/>
      <c r="AK61" s="6"/>
      <c r="AL61" s="6"/>
      <c r="AM61" s="4">
        <v>1272.4100000000001</v>
      </c>
      <c r="AN61" s="6"/>
      <c r="AO61" s="6"/>
      <c r="AP61" s="6"/>
      <c r="AQ61" s="4">
        <v>110.29</v>
      </c>
      <c r="AR61" s="6"/>
      <c r="AS61" s="6"/>
      <c r="AT61" s="6"/>
      <c r="AU61" s="4">
        <v>0</v>
      </c>
      <c r="AV61" s="6"/>
      <c r="AW61" s="6"/>
      <c r="AX61" s="6"/>
      <c r="AY61" s="4">
        <v>0</v>
      </c>
      <c r="AZ61" s="6"/>
      <c r="BA61" s="6"/>
      <c r="BB61" s="6"/>
      <c r="BC61" s="4">
        <f>ROUND(G61+K61+O61+S61+W61+AA61+AE61+AI61+AM61+AQ61+AU61+AY61,5)</f>
        <v>7667.83</v>
      </c>
      <c r="BD61" s="4">
        <f>ROUND(H61+L61+P61+T61+X61+AB61+AF61+AJ61+AN61+AR61+AV61+AZ61,5)</f>
        <v>15000</v>
      </c>
      <c r="BE61" s="4">
        <f t="shared" si="0"/>
        <v>7332.17</v>
      </c>
      <c r="BF61" s="5">
        <f>ROUND(IF(BD61=0, IF(BC61=0, 0, 1), BC61/BD61),5)</f>
        <v>0.51119000000000003</v>
      </c>
    </row>
    <row r="62" spans="1:58" ht="15" thickBot="1" x14ac:dyDescent="0.35">
      <c r="A62" s="1"/>
      <c r="B62" s="1"/>
      <c r="C62" s="1"/>
      <c r="D62" s="1"/>
      <c r="E62" s="1" t="s">
        <v>72</v>
      </c>
      <c r="F62" s="1"/>
      <c r="G62" s="4">
        <v>4248.1499999999996</v>
      </c>
      <c r="H62" s="4">
        <v>40000</v>
      </c>
      <c r="I62" s="4">
        <f>ROUND((G62-H62),5)</f>
        <v>-35751.85</v>
      </c>
      <c r="J62" s="5">
        <f>ROUND(IF(H62=0, IF(G62=0, 0, 1), G62/H62),5)</f>
        <v>0.1062</v>
      </c>
      <c r="K62" s="4">
        <v>1970.4</v>
      </c>
      <c r="L62" s="4">
        <v>0</v>
      </c>
      <c r="M62" s="4">
        <f>ROUND((K62-L62),5)</f>
        <v>1970.4</v>
      </c>
      <c r="N62" s="5">
        <f>ROUND(IF(L62=0, IF(K62=0, 0, 1), K62/L62),5)</f>
        <v>1</v>
      </c>
      <c r="O62" s="4">
        <v>2142.89</v>
      </c>
      <c r="P62" s="4">
        <v>0</v>
      </c>
      <c r="Q62" s="4">
        <f>ROUND((O62-P62),5)</f>
        <v>2142.89</v>
      </c>
      <c r="R62" s="5">
        <f>ROUND(IF(P62=0, IF(O62=0, 0, 1), O62/P62),5)</f>
        <v>1</v>
      </c>
      <c r="S62" s="4">
        <v>9715.2900000000009</v>
      </c>
      <c r="T62" s="4">
        <v>0</v>
      </c>
      <c r="U62" s="4">
        <f>ROUND((S62-T62),5)</f>
        <v>9715.2900000000009</v>
      </c>
      <c r="V62" s="5">
        <f>ROUND(IF(T62=0, IF(S62=0, 0, 1), S62/T62),5)</f>
        <v>1</v>
      </c>
      <c r="W62" s="4">
        <v>245.27</v>
      </c>
      <c r="X62" s="4">
        <v>0</v>
      </c>
      <c r="Y62" s="4">
        <f>ROUND((W62-X62),5)</f>
        <v>245.27</v>
      </c>
      <c r="Z62" s="5">
        <f>ROUND(IF(X62=0, IF(W62=0, 0, 1), W62/X62),5)</f>
        <v>1</v>
      </c>
      <c r="AA62" s="4">
        <v>1922.64</v>
      </c>
      <c r="AB62" s="4">
        <v>0</v>
      </c>
      <c r="AC62" s="4">
        <f>ROUND((AA62-AB62),5)</f>
        <v>1922.64</v>
      </c>
      <c r="AD62" s="5">
        <f>ROUND(IF(AB62=0, IF(AA62=0, 0, 1), AA62/AB62),5)</f>
        <v>1</v>
      </c>
      <c r="AE62" s="4">
        <v>488.21</v>
      </c>
      <c r="AF62" s="6"/>
      <c r="AG62" s="6"/>
      <c r="AH62" s="6"/>
      <c r="AI62" s="4">
        <v>748.59</v>
      </c>
      <c r="AJ62" s="6"/>
      <c r="AK62" s="6"/>
      <c r="AL62" s="6"/>
      <c r="AM62" s="4">
        <v>287.61</v>
      </c>
      <c r="AN62" s="6"/>
      <c r="AO62" s="6"/>
      <c r="AP62" s="6"/>
      <c r="AQ62" s="7">
        <v>930.38</v>
      </c>
      <c r="AR62" s="26"/>
      <c r="AS62" s="26"/>
      <c r="AT62" s="26"/>
      <c r="AU62" s="7">
        <v>0</v>
      </c>
      <c r="AV62" s="26"/>
      <c r="AW62" s="26"/>
      <c r="AX62" s="26"/>
      <c r="AY62" s="7">
        <v>0</v>
      </c>
      <c r="AZ62" s="26"/>
      <c r="BA62" s="26"/>
      <c r="BB62" s="26"/>
      <c r="BC62" s="7">
        <f>ROUND(G62+K62+O62+S62+W62+AA62+AE62+AI62+AM62+AQ62+AU62+AY62,5)</f>
        <v>22699.43</v>
      </c>
      <c r="BD62" s="7">
        <f>ROUND(H62+L62+P62+T62+X62+AB62+AF62+AJ62+AN62+AR62+AV62+AZ62,5)</f>
        <v>40000</v>
      </c>
      <c r="BE62" s="7">
        <f t="shared" si="0"/>
        <v>17300.57</v>
      </c>
      <c r="BF62" s="8">
        <f>ROUND(IF(BD62=0, IF(BC62=0, 0, 1), BC62/BD62),5)</f>
        <v>0.56749000000000005</v>
      </c>
    </row>
    <row r="63" spans="1:58" x14ac:dyDescent="0.3">
      <c r="A63" s="1"/>
      <c r="B63" s="1"/>
      <c r="C63" s="1"/>
      <c r="D63" s="1" t="s">
        <v>73</v>
      </c>
      <c r="E63" s="1"/>
      <c r="F63" s="1"/>
      <c r="G63" s="4">
        <f>ROUND(SUM(G60:G62),5)</f>
        <v>4248.1499999999996</v>
      </c>
      <c r="H63" s="4">
        <f>ROUND(SUM(H60:H62),5)</f>
        <v>55000</v>
      </c>
      <c r="I63" s="4">
        <f>ROUND((G63-H63),5)</f>
        <v>-50751.85</v>
      </c>
      <c r="J63" s="5">
        <f>ROUND(IF(H63=0, IF(G63=0, 0, 1), G63/H63),5)</f>
        <v>7.7240000000000003E-2</v>
      </c>
      <c r="K63" s="4">
        <f>ROUND(SUM(K60:K62),5)</f>
        <v>2017.92</v>
      </c>
      <c r="L63" s="4">
        <f>ROUND(SUM(L60:L62),5)</f>
        <v>0</v>
      </c>
      <c r="M63" s="4">
        <f>ROUND((K63-L63),5)</f>
        <v>2017.92</v>
      </c>
      <c r="N63" s="5">
        <f>ROUND(IF(L63=0, IF(K63=0, 0, 1), K63/L63),5)</f>
        <v>1</v>
      </c>
      <c r="O63" s="4">
        <f>ROUND(SUM(O60:O62),5)</f>
        <v>5859.17</v>
      </c>
      <c r="P63" s="4">
        <f>ROUND(SUM(P60:P62),5)</f>
        <v>0</v>
      </c>
      <c r="Q63" s="4">
        <f>ROUND((O63-P63),5)</f>
        <v>5859.17</v>
      </c>
      <c r="R63" s="5">
        <f>ROUND(IF(P63=0, IF(O63=0, 0, 1), O63/P63),5)</f>
        <v>1</v>
      </c>
      <c r="S63" s="4">
        <f>ROUND(SUM(S60:S62),5)</f>
        <v>9780</v>
      </c>
      <c r="T63" s="4">
        <f>ROUND(SUM(T60:T62),5)</f>
        <v>0</v>
      </c>
      <c r="U63" s="4">
        <f>ROUND((S63-T63),5)</f>
        <v>9780</v>
      </c>
      <c r="V63" s="5">
        <f>ROUND(IF(T63=0, IF(S63=0, 0, 1), S63/T63),5)</f>
        <v>1</v>
      </c>
      <c r="W63" s="4">
        <f>ROUND(SUM(W60:W62),5)</f>
        <v>311.23</v>
      </c>
      <c r="X63" s="4">
        <f>ROUND(SUM(X60:X62),5)</f>
        <v>0</v>
      </c>
      <c r="Y63" s="4">
        <f>ROUND((W63-X63),5)</f>
        <v>311.23</v>
      </c>
      <c r="Z63" s="5">
        <f>ROUND(IF(X63=0, IF(W63=0, 0, 1), W63/X63),5)</f>
        <v>1</v>
      </c>
      <c r="AA63" s="4">
        <f>ROUND(SUM(AA60:AA62),5)</f>
        <v>2084.1</v>
      </c>
      <c r="AB63" s="4">
        <f>ROUND(SUM(AB60:AB62),5)</f>
        <v>0</v>
      </c>
      <c r="AC63" s="4">
        <f>ROUND((AA63-AB63),5)</f>
        <v>2084.1</v>
      </c>
      <c r="AD63" s="5"/>
      <c r="AE63" s="4"/>
      <c r="AF63" s="6"/>
      <c r="AG63" s="6"/>
      <c r="AH63" s="6"/>
      <c r="AI63" s="4"/>
      <c r="AJ63" s="6"/>
      <c r="AK63" s="6"/>
      <c r="AL63" s="6"/>
      <c r="AM63" s="4"/>
      <c r="AN63" s="6"/>
      <c r="AO63" s="6"/>
      <c r="AP63" s="6"/>
      <c r="AQ63" s="4">
        <f>AQ61+AQ62</f>
        <v>1040.67</v>
      </c>
      <c r="AR63" s="4">
        <f t="shared" ref="AR63:BF63" si="1">AR61+AR62</f>
        <v>0</v>
      </c>
      <c r="AS63" s="4">
        <f t="shared" si="1"/>
        <v>0</v>
      </c>
      <c r="AT63" s="4">
        <f t="shared" si="1"/>
        <v>0</v>
      </c>
      <c r="AU63" s="4">
        <f t="shared" si="1"/>
        <v>0</v>
      </c>
      <c r="AV63" s="4">
        <f t="shared" si="1"/>
        <v>0</v>
      </c>
      <c r="AW63" s="4">
        <f t="shared" si="1"/>
        <v>0</v>
      </c>
      <c r="AX63" s="4">
        <f t="shared" si="1"/>
        <v>0</v>
      </c>
      <c r="AY63" s="4">
        <f t="shared" si="1"/>
        <v>0</v>
      </c>
      <c r="AZ63" s="4">
        <f t="shared" si="1"/>
        <v>0</v>
      </c>
      <c r="BA63" s="4">
        <f t="shared" si="1"/>
        <v>0</v>
      </c>
      <c r="BB63" s="4">
        <f t="shared" si="1"/>
        <v>0</v>
      </c>
      <c r="BC63" s="4">
        <f t="shared" si="1"/>
        <v>30367.260000000002</v>
      </c>
      <c r="BD63" s="4">
        <f t="shared" si="1"/>
        <v>55000</v>
      </c>
      <c r="BE63" s="4">
        <f t="shared" si="1"/>
        <v>24632.739999999998</v>
      </c>
      <c r="BF63" s="10">
        <f>ROUND(IF(BD63=0, IF(BC63=0, 0, 1), BC63/BD63),5)</f>
        <v>0.55213000000000001</v>
      </c>
    </row>
    <row r="64" spans="1:58" hidden="1" x14ac:dyDescent="0.3">
      <c r="A64" s="1"/>
      <c r="B64" s="1"/>
      <c r="C64" s="1"/>
      <c r="D64" s="1" t="s">
        <v>74</v>
      </c>
      <c r="E64" s="1"/>
      <c r="F64" s="1"/>
      <c r="G64" s="4"/>
      <c r="H64" s="4"/>
      <c r="I64" s="4"/>
      <c r="J64" s="5"/>
      <c r="K64" s="4"/>
      <c r="L64" s="4"/>
      <c r="M64" s="4"/>
      <c r="N64" s="5"/>
      <c r="O64" s="4"/>
      <c r="P64" s="4"/>
      <c r="Q64" s="4"/>
      <c r="R64" s="5"/>
      <c r="S64" s="4"/>
      <c r="T64" s="4"/>
      <c r="U64" s="4"/>
      <c r="V64" s="5"/>
      <c r="W64" s="4"/>
      <c r="X64" s="4"/>
      <c r="Y64" s="4"/>
      <c r="Z64" s="5"/>
      <c r="AA64" s="4"/>
      <c r="AB64" s="4"/>
      <c r="AC64" s="4"/>
      <c r="AD64" s="5"/>
      <c r="AE64" s="4"/>
      <c r="AF64" s="6"/>
      <c r="AG64" s="6"/>
      <c r="AH64" s="6"/>
      <c r="AI64" s="4"/>
      <c r="AJ64" s="6"/>
      <c r="AK64" s="6"/>
      <c r="AL64" s="6"/>
      <c r="AM64" s="4"/>
      <c r="AN64" s="6"/>
      <c r="AO64" s="6"/>
      <c r="AP64" s="6"/>
      <c r="AQ64" s="4"/>
      <c r="AR64" s="6"/>
      <c r="AS64" s="6"/>
      <c r="AT64" s="6"/>
      <c r="AU64" s="4"/>
      <c r="AV64" s="6"/>
      <c r="AW64" s="6"/>
      <c r="AX64" s="6"/>
      <c r="AY64" s="4"/>
      <c r="AZ64" s="6"/>
      <c r="BA64" s="6"/>
      <c r="BB64" s="6"/>
      <c r="BC64" s="4"/>
      <c r="BD64" s="4"/>
      <c r="BE64" s="4"/>
      <c r="BF64" s="5"/>
    </row>
    <row r="65" spans="1:58" ht="15" hidden="1" thickBot="1" x14ac:dyDescent="0.35">
      <c r="A65" s="1"/>
      <c r="B65" s="1"/>
      <c r="C65" s="1"/>
      <c r="D65" s="1"/>
      <c r="E65" s="1" t="s">
        <v>75</v>
      </c>
      <c r="F65" s="1"/>
      <c r="G65" s="4"/>
      <c r="H65" s="4"/>
      <c r="I65" s="4"/>
      <c r="J65" s="5"/>
      <c r="K65" s="4"/>
      <c r="L65" s="4"/>
      <c r="M65" s="4"/>
      <c r="N65" s="5"/>
      <c r="O65" s="7"/>
      <c r="P65" s="7">
        <v>0</v>
      </c>
      <c r="Q65" s="7">
        <f>ROUND((O65-P65),5)</f>
        <v>0</v>
      </c>
      <c r="R65" s="8">
        <f>ROUND(IF(P65=0, IF(O65=0, 0, 1), O65/P65),5)</f>
        <v>0</v>
      </c>
      <c r="S65" s="7">
        <v>0</v>
      </c>
      <c r="T65" s="7">
        <v>0</v>
      </c>
      <c r="U65" s="7">
        <f>ROUND((S65-T65),5)</f>
        <v>0</v>
      </c>
      <c r="V65" s="8">
        <f>ROUND(IF(T65=0, IF(S65=0, 0, 1), S65/T65),5)</f>
        <v>0</v>
      </c>
      <c r="W65" s="7">
        <v>300</v>
      </c>
      <c r="X65" s="7">
        <v>0</v>
      </c>
      <c r="Y65" s="7">
        <f>ROUND((W65-X65),5)</f>
        <v>300</v>
      </c>
      <c r="Z65" s="8">
        <f>ROUND(IF(X65=0, IF(W65=0, 0, 1), W65/X65),5)</f>
        <v>1</v>
      </c>
      <c r="AA65" s="7">
        <v>0</v>
      </c>
      <c r="AB65" s="7">
        <v>0</v>
      </c>
      <c r="AC65" s="7">
        <f>ROUND((AA65-AB65),5)</f>
        <v>0</v>
      </c>
      <c r="AD65" s="8">
        <f>ROUND(IF(AB65=0, IF(AA65=0, 0, 1), AA65/AB65),5)</f>
        <v>0</v>
      </c>
      <c r="AE65" s="7">
        <v>-300</v>
      </c>
      <c r="AF65" s="6"/>
      <c r="AG65" s="6"/>
      <c r="AH65" s="6"/>
      <c r="AI65" s="7">
        <v>142.06</v>
      </c>
      <c r="AJ65" s="6"/>
      <c r="AK65" s="6"/>
      <c r="AL65" s="6"/>
      <c r="AM65" s="7">
        <v>504.85</v>
      </c>
      <c r="AN65" s="6"/>
      <c r="AO65" s="6"/>
      <c r="AP65" s="6"/>
      <c r="AQ65" s="7">
        <v>0</v>
      </c>
      <c r="AR65" s="6"/>
      <c r="AS65" s="6"/>
      <c r="AT65" s="6"/>
      <c r="AU65" s="7">
        <v>0</v>
      </c>
      <c r="AV65" s="6"/>
      <c r="AW65" s="6"/>
      <c r="AX65" s="6"/>
      <c r="AY65" s="7">
        <v>0</v>
      </c>
      <c r="AZ65" s="6"/>
      <c r="BA65" s="6"/>
      <c r="BB65" s="6"/>
      <c r="BC65" s="7">
        <f>ROUND(G65+K65+O65+S65+W65+AA65+AE65+AI65+AM65+AQ65+AU65+AY65,5)</f>
        <v>646.91</v>
      </c>
      <c r="BD65" s="7">
        <f>ROUND(H65+L65+P65+T65+X65+AB65+AF65+AJ65+AN65+AR65+AV65+AZ65,5)</f>
        <v>0</v>
      </c>
      <c r="BE65" s="4">
        <f t="shared" si="0"/>
        <v>-646.91</v>
      </c>
      <c r="BF65" s="8">
        <f>ROUND(IF(BD65=0, IF(BC65=0, 0, 1), BC65/BD65),5)</f>
        <v>1</v>
      </c>
    </row>
    <row r="66" spans="1:58" ht="19.2" customHeight="1" x14ac:dyDescent="0.3">
      <c r="A66" s="1"/>
      <c r="B66" s="1"/>
      <c r="C66" s="1"/>
      <c r="D66" s="1" t="s">
        <v>74</v>
      </c>
      <c r="E66" s="1"/>
      <c r="F66" s="1"/>
      <c r="G66" s="4">
        <f>ROUND(SUM(G64:G65),5)</f>
        <v>0</v>
      </c>
      <c r="H66" s="4">
        <f>ROUND(SUM(H64:H65),5)</f>
        <v>0</v>
      </c>
      <c r="I66" s="4">
        <f>ROUND((G66-H66),5)</f>
        <v>0</v>
      </c>
      <c r="J66" s="5">
        <f>ROUND(IF(H66=0, IF(G66=0, 0, 1), G66/H66),5)</f>
        <v>0</v>
      </c>
      <c r="K66" s="4">
        <f>ROUND(SUM(K64:K65),5)</f>
        <v>0</v>
      </c>
      <c r="L66" s="4">
        <f>ROUND(SUM(L64:L65),5)</f>
        <v>0</v>
      </c>
      <c r="M66" s="4">
        <f>ROUND((K66-L66),5)</f>
        <v>0</v>
      </c>
      <c r="N66" s="5">
        <f>ROUND(IF(L66=0, IF(K66=0, 0, 1), K66/L66),5)</f>
        <v>0</v>
      </c>
      <c r="O66" s="4">
        <f>ROUND(SUM(O64:O65),5)</f>
        <v>0</v>
      </c>
      <c r="P66" s="4">
        <f>ROUND(SUM(P64:P65),5)</f>
        <v>0</v>
      </c>
      <c r="Q66" s="4">
        <f>ROUND((O66-P66),5)</f>
        <v>0</v>
      </c>
      <c r="R66" s="5">
        <f>ROUND(IF(P66=0, IF(O66=0, 0, 1), O66/P66),5)</f>
        <v>0</v>
      </c>
      <c r="S66" s="4">
        <f>ROUND(SUM(S64:S65),5)</f>
        <v>0</v>
      </c>
      <c r="T66" s="4">
        <f>ROUND(SUM(T64:T65),5)</f>
        <v>0</v>
      </c>
      <c r="U66" s="4">
        <f>ROUND((S66-T66),5)</f>
        <v>0</v>
      </c>
      <c r="V66" s="5">
        <f>ROUND(IF(T66=0, IF(S66=0, 0, 1), S66/T66),5)</f>
        <v>0</v>
      </c>
      <c r="W66" s="4">
        <f>ROUND(SUM(W64:W65),5)</f>
        <v>300</v>
      </c>
      <c r="X66" s="4">
        <f>ROUND(SUM(X64:X65),5)</f>
        <v>0</v>
      </c>
      <c r="Y66" s="4">
        <f>ROUND((W66-X66),5)</f>
        <v>300</v>
      </c>
      <c r="Z66" s="5">
        <f>ROUND(IF(X66=0, IF(W66=0, 0, 1), W66/X66),5)</f>
        <v>1</v>
      </c>
      <c r="AA66" s="4">
        <f>ROUND(SUM(AA64:AA65),5)</f>
        <v>0</v>
      </c>
      <c r="AB66" s="4">
        <f>ROUND(SUM(AB64:AB65),5)</f>
        <v>0</v>
      </c>
      <c r="AC66" s="4">
        <f>ROUND((AA66-AB66),5)</f>
        <v>0</v>
      </c>
      <c r="AD66" s="5">
        <f>ROUND(IF(AB66=0, IF(AA66=0, 0, 1), AA66/AB66),5)</f>
        <v>0</v>
      </c>
      <c r="AE66" s="4">
        <f>ROUND(SUM(AE64:AE65),5)</f>
        <v>-300</v>
      </c>
      <c r="AF66" s="6"/>
      <c r="AG66" s="6"/>
      <c r="AH66" s="6"/>
      <c r="AI66" s="4">
        <f>ROUND(SUM(AI64:AI65),5)</f>
        <v>142.06</v>
      </c>
      <c r="AJ66" s="6"/>
      <c r="AK66" s="6"/>
      <c r="AL66" s="6"/>
      <c r="AM66" s="4">
        <f>ROUND(SUM(AM64:AM65),5)</f>
        <v>504.85</v>
      </c>
      <c r="AN66" s="6"/>
      <c r="AO66" s="6"/>
      <c r="AP66" s="6"/>
      <c r="AQ66" s="4">
        <f>ROUND(SUM(AQ64:AQ65),5)</f>
        <v>0</v>
      </c>
      <c r="AR66" s="6"/>
      <c r="AS66" s="6"/>
      <c r="AT66" s="6"/>
      <c r="AU66" s="4">
        <f>ROUND(SUM(AU64:AU65),5)</f>
        <v>0</v>
      </c>
      <c r="AV66" s="6"/>
      <c r="AW66" s="6"/>
      <c r="AX66" s="6"/>
      <c r="AY66" s="4">
        <f>ROUND(SUM(AY64:AY65),5)</f>
        <v>0</v>
      </c>
      <c r="AZ66" s="6"/>
      <c r="BA66" s="6"/>
      <c r="BB66" s="6"/>
      <c r="BC66" s="4">
        <f>ROUND(G66+K66+O66+S66+W66+AA66+AE66+AI66+AM66+AQ66+AU66+AY66,5)</f>
        <v>646.91</v>
      </c>
      <c r="BD66" s="4">
        <v>2000</v>
      </c>
      <c r="BE66" s="4">
        <f t="shared" si="0"/>
        <v>1353.0900000000001</v>
      </c>
      <c r="BF66" s="5">
        <f>ROUND(IF(BD66=0, IF(BC66=0, 0, 1), BC66/BD66),5)</f>
        <v>0.32346000000000003</v>
      </c>
    </row>
    <row r="67" spans="1:58" hidden="1" x14ac:dyDescent="0.3">
      <c r="A67" s="1"/>
      <c r="B67" s="1"/>
      <c r="C67" s="1"/>
      <c r="D67" s="1" t="s">
        <v>76</v>
      </c>
      <c r="E67" s="1"/>
      <c r="F67" s="1"/>
      <c r="G67" s="4"/>
      <c r="H67" s="4"/>
      <c r="I67" s="4"/>
      <c r="J67" s="5"/>
      <c r="K67" s="4"/>
      <c r="L67" s="4"/>
      <c r="M67" s="4"/>
      <c r="N67" s="5"/>
      <c r="O67" s="4"/>
      <c r="P67" s="4"/>
      <c r="Q67" s="4"/>
      <c r="R67" s="5"/>
      <c r="S67" s="4"/>
      <c r="T67" s="4"/>
      <c r="U67" s="4"/>
      <c r="V67" s="5"/>
      <c r="W67" s="4"/>
      <c r="X67" s="4"/>
      <c r="Y67" s="4"/>
      <c r="Z67" s="5"/>
      <c r="AA67" s="4"/>
      <c r="AB67" s="4"/>
      <c r="AC67" s="4"/>
      <c r="AD67" s="5"/>
      <c r="AE67" s="4"/>
      <c r="AF67" s="6"/>
      <c r="AG67" s="6"/>
      <c r="AH67" s="6"/>
      <c r="AI67" s="4"/>
      <c r="AJ67" s="6"/>
      <c r="AK67" s="6"/>
      <c r="AL67" s="6"/>
      <c r="AM67" s="4"/>
      <c r="AN67" s="6"/>
      <c r="AO67" s="6"/>
      <c r="AP67" s="6"/>
      <c r="AQ67" s="4"/>
      <c r="AR67" s="6"/>
      <c r="AS67" s="6"/>
      <c r="AT67" s="6"/>
      <c r="AU67" s="4"/>
      <c r="AV67" s="6"/>
      <c r="AW67" s="6"/>
      <c r="AX67" s="6"/>
      <c r="AY67" s="4"/>
      <c r="AZ67" s="6"/>
      <c r="BA67" s="6"/>
      <c r="BB67" s="6"/>
      <c r="BC67" s="4"/>
      <c r="BD67" s="4"/>
      <c r="BE67" s="4">
        <f t="shared" si="0"/>
        <v>0</v>
      </c>
      <c r="BF67" s="5"/>
    </row>
    <row r="68" spans="1:58" hidden="1" x14ac:dyDescent="0.3">
      <c r="A68" s="1"/>
      <c r="B68" s="1"/>
      <c r="C68" s="1"/>
      <c r="D68" s="1"/>
      <c r="E68" s="1" t="s">
        <v>77</v>
      </c>
      <c r="F68" s="1"/>
      <c r="G68" s="4">
        <v>206.15</v>
      </c>
      <c r="H68" s="4"/>
      <c r="I68" s="4"/>
      <c r="J68" s="5"/>
      <c r="K68" s="4">
        <v>206.15</v>
      </c>
      <c r="L68" s="4"/>
      <c r="M68" s="4"/>
      <c r="N68" s="5"/>
      <c r="O68" s="4">
        <v>206.15</v>
      </c>
      <c r="P68" s="4"/>
      <c r="Q68" s="4"/>
      <c r="R68" s="5"/>
      <c r="S68" s="4">
        <v>206.15</v>
      </c>
      <c r="T68" s="4"/>
      <c r="U68" s="4"/>
      <c r="V68" s="5"/>
      <c r="W68" s="4">
        <v>206.15</v>
      </c>
      <c r="X68" s="4"/>
      <c r="Y68" s="4"/>
      <c r="Z68" s="5"/>
      <c r="AA68" s="4">
        <v>206.15</v>
      </c>
      <c r="AB68" s="4"/>
      <c r="AC68" s="4"/>
      <c r="AD68" s="5"/>
      <c r="AE68" s="4">
        <v>206.15</v>
      </c>
      <c r="AF68" s="6"/>
      <c r="AG68" s="6"/>
      <c r="AH68" s="6"/>
      <c r="AI68" s="4">
        <v>206.15</v>
      </c>
      <c r="AJ68" s="6"/>
      <c r="AK68" s="6"/>
      <c r="AL68" s="6"/>
      <c r="AM68" s="4">
        <v>206.15</v>
      </c>
      <c r="AN68" s="6"/>
      <c r="AO68" s="6"/>
      <c r="AP68" s="6"/>
      <c r="AQ68" s="4">
        <v>206.15</v>
      </c>
      <c r="AR68" s="6"/>
      <c r="AS68" s="6"/>
      <c r="AT68" s="6"/>
      <c r="AU68" s="4">
        <v>0</v>
      </c>
      <c r="AV68" s="6"/>
      <c r="AW68" s="6"/>
      <c r="AX68" s="6"/>
      <c r="AY68" s="4">
        <v>0</v>
      </c>
      <c r="AZ68" s="6"/>
      <c r="BA68" s="6"/>
      <c r="BB68" s="6"/>
      <c r="BC68" s="4">
        <f>ROUND(G68+K68+O68+S68+W68+AA68+AE68+AI68+AM68+AQ68+AU68+AY68,5)</f>
        <v>2061.5</v>
      </c>
      <c r="BD68" s="4"/>
      <c r="BE68" s="4">
        <f t="shared" si="0"/>
        <v>-2061.5</v>
      </c>
      <c r="BF68" s="5"/>
    </row>
    <row r="69" spans="1:58" hidden="1" x14ac:dyDescent="0.3">
      <c r="A69" s="1"/>
      <c r="B69" s="1"/>
      <c r="C69" s="1"/>
      <c r="D69" s="1"/>
      <c r="E69" s="1" t="s">
        <v>76</v>
      </c>
      <c r="F69" s="1"/>
      <c r="G69" s="4">
        <v>0</v>
      </c>
      <c r="H69" s="4"/>
      <c r="I69" s="4"/>
      <c r="J69" s="5"/>
      <c r="K69" s="4">
        <v>105.47</v>
      </c>
      <c r="L69" s="4"/>
      <c r="M69" s="4"/>
      <c r="N69" s="5"/>
      <c r="O69" s="4">
        <v>111.63</v>
      </c>
      <c r="P69" s="4"/>
      <c r="Q69" s="4"/>
      <c r="R69" s="5"/>
      <c r="S69" s="4">
        <v>104.42</v>
      </c>
      <c r="T69" s="4"/>
      <c r="U69" s="4"/>
      <c r="V69" s="5"/>
      <c r="W69" s="4">
        <v>111.51</v>
      </c>
      <c r="X69" s="4"/>
      <c r="Y69" s="4"/>
      <c r="Z69" s="5"/>
      <c r="AA69" s="4">
        <v>104.52</v>
      </c>
      <c r="AB69" s="4"/>
      <c r="AC69" s="4"/>
      <c r="AD69" s="5"/>
      <c r="AE69" s="4">
        <v>105.68</v>
      </c>
      <c r="AF69" s="6"/>
      <c r="AG69" s="6"/>
      <c r="AH69" s="6"/>
      <c r="AI69" s="4">
        <v>106.72</v>
      </c>
      <c r="AJ69" s="6"/>
      <c r="AK69" s="6"/>
      <c r="AL69" s="6"/>
      <c r="AM69" s="4">
        <v>106.72</v>
      </c>
      <c r="AN69" s="6"/>
      <c r="AO69" s="6"/>
      <c r="AP69" s="6"/>
      <c r="AQ69" s="4">
        <v>111.22</v>
      </c>
      <c r="AR69" s="6"/>
      <c r="AS69" s="6"/>
      <c r="AT69" s="6"/>
      <c r="AU69" s="4">
        <v>0</v>
      </c>
      <c r="AV69" s="6"/>
      <c r="AW69" s="6"/>
      <c r="AX69" s="6"/>
      <c r="AY69" s="4">
        <v>0</v>
      </c>
      <c r="AZ69" s="6"/>
      <c r="BA69" s="6"/>
      <c r="BB69" s="6"/>
      <c r="BC69" s="4">
        <f>ROUND(G69+K69+O69+S69+W69+AA69+AE69+AI69+AM69+AQ69+AU69+AY69,5)</f>
        <v>967.89</v>
      </c>
      <c r="BD69" s="4"/>
      <c r="BE69" s="4">
        <f t="shared" si="0"/>
        <v>-967.89</v>
      </c>
      <c r="BF69" s="5"/>
    </row>
    <row r="70" spans="1:58" ht="15" hidden="1" thickBot="1" x14ac:dyDescent="0.35">
      <c r="A70" s="1"/>
      <c r="B70" s="1"/>
      <c r="C70" s="1"/>
      <c r="D70" s="1"/>
      <c r="E70" s="1" t="s">
        <v>78</v>
      </c>
      <c r="F70" s="1"/>
      <c r="G70" s="7">
        <v>61.81</v>
      </c>
      <c r="H70" s="7">
        <v>5000</v>
      </c>
      <c r="I70" s="7">
        <f>ROUND((G70-H70),5)</f>
        <v>-4938.1899999999996</v>
      </c>
      <c r="J70" s="8">
        <f>ROUND(IF(H70=0, IF(G70=0, 0, 1), G70/H70),5)</f>
        <v>1.2359999999999999E-2</v>
      </c>
      <c r="K70" s="7">
        <v>61.81</v>
      </c>
      <c r="L70" s="7">
        <v>0</v>
      </c>
      <c r="M70" s="7">
        <f>ROUND((K70-L70),5)</f>
        <v>61.81</v>
      </c>
      <c r="N70" s="8">
        <f>ROUND(IF(L70=0, IF(K70=0, 0, 1), K70/L70),5)</f>
        <v>1</v>
      </c>
      <c r="O70" s="7">
        <v>61.81</v>
      </c>
      <c r="P70" s="7">
        <v>0</v>
      </c>
      <c r="Q70" s="7">
        <f>ROUND((O70-P70),5)</f>
        <v>61.81</v>
      </c>
      <c r="R70" s="8">
        <f>ROUND(IF(P70=0, IF(O70=0, 0, 1), O70/P70),5)</f>
        <v>1</v>
      </c>
      <c r="S70" s="7">
        <v>61.81</v>
      </c>
      <c r="T70" s="7">
        <v>0</v>
      </c>
      <c r="U70" s="7">
        <f>ROUND((S70-T70),5)</f>
        <v>61.81</v>
      </c>
      <c r="V70" s="8">
        <f>ROUND(IF(T70=0, IF(S70=0, 0, 1), S70/T70),5)</f>
        <v>1</v>
      </c>
      <c r="W70" s="7">
        <v>61.81</v>
      </c>
      <c r="X70" s="7">
        <v>0</v>
      </c>
      <c r="Y70" s="7">
        <f>ROUND((W70-X70),5)</f>
        <v>61.81</v>
      </c>
      <c r="Z70" s="8">
        <f>ROUND(IF(X70=0, IF(W70=0, 0, 1), W70/X70),5)</f>
        <v>1</v>
      </c>
      <c r="AA70" s="7">
        <v>61.81</v>
      </c>
      <c r="AB70" s="7">
        <v>0</v>
      </c>
      <c r="AC70" s="7">
        <f>ROUND((AA70-AB70),5)</f>
        <v>61.81</v>
      </c>
      <c r="AD70" s="8">
        <f>ROUND(IF(AB70=0, IF(AA70=0, 0, 1), AA70/AB70),5)</f>
        <v>1</v>
      </c>
      <c r="AE70" s="7">
        <v>61.81</v>
      </c>
      <c r="AF70" s="6"/>
      <c r="AG70" s="6"/>
      <c r="AH70" s="6"/>
      <c r="AI70" s="7">
        <v>61.81</v>
      </c>
      <c r="AJ70" s="6"/>
      <c r="AK70" s="6"/>
      <c r="AL70" s="6"/>
      <c r="AM70" s="7">
        <v>61.81</v>
      </c>
      <c r="AN70" s="6"/>
      <c r="AO70" s="6"/>
      <c r="AP70" s="6"/>
      <c r="AQ70" s="9">
        <v>61.81</v>
      </c>
      <c r="AR70" s="6"/>
      <c r="AS70" s="6"/>
      <c r="AT70" s="6"/>
      <c r="AU70" s="9">
        <v>0</v>
      </c>
      <c r="AV70" s="6"/>
      <c r="AW70" s="6"/>
      <c r="AX70" s="6"/>
      <c r="AY70" s="9">
        <v>0</v>
      </c>
      <c r="AZ70" s="6"/>
      <c r="BA70" s="6"/>
      <c r="BB70" s="6"/>
      <c r="BC70" s="9">
        <f>ROUND(G70+K70+O70+S70+W70+AA70+AE70+AI70+AM70+AQ70+AU70+AY70,5)</f>
        <v>618.1</v>
      </c>
      <c r="BD70" s="9">
        <f>ROUND(H70+L70+P70+T70+X70+AB70+AF70+AJ70+AN70+AR70+AV70+AZ70,5)</f>
        <v>5000</v>
      </c>
      <c r="BE70" s="4">
        <f t="shared" si="0"/>
        <v>4381.8999999999996</v>
      </c>
      <c r="BF70" s="10">
        <f>ROUND(IF(BD70=0, IF(BC70=0, 0, 1), BC70/BD70),5)</f>
        <v>0.12361999999999999</v>
      </c>
    </row>
    <row r="71" spans="1:58" ht="15" thickBot="1" x14ac:dyDescent="0.35">
      <c r="A71" s="1"/>
      <c r="B71" s="1"/>
      <c r="C71" s="1"/>
      <c r="D71" s="1" t="s">
        <v>76</v>
      </c>
      <c r="E71" s="1"/>
      <c r="F71" s="1"/>
      <c r="G71" s="4">
        <f>ROUND(SUM(G67:G70),5)</f>
        <v>267.95999999999998</v>
      </c>
      <c r="H71" s="4">
        <f>ROUND(SUM(H67:H70),5)</f>
        <v>5000</v>
      </c>
      <c r="I71" s="4">
        <f>ROUND((G71-H71),5)</f>
        <v>-4732.04</v>
      </c>
      <c r="J71" s="5">
        <f>ROUND(IF(H71=0, IF(G71=0, 0, 1), G71/H71),5)</f>
        <v>5.3589999999999999E-2</v>
      </c>
      <c r="K71" s="4">
        <f>ROUND(SUM(K67:K70),5)</f>
        <v>373.43</v>
      </c>
      <c r="L71" s="4">
        <f>ROUND(SUM(L67:L70),5)</f>
        <v>0</v>
      </c>
      <c r="M71" s="4">
        <f>ROUND((K71-L71),5)</f>
        <v>373.43</v>
      </c>
      <c r="N71" s="5">
        <f>ROUND(IF(L71=0, IF(K71=0, 0, 1), K71/L71),5)</f>
        <v>1</v>
      </c>
      <c r="O71" s="4">
        <f>ROUND(SUM(O67:O70),5)</f>
        <v>379.59</v>
      </c>
      <c r="P71" s="4">
        <f>ROUND(SUM(P67:P70),5)</f>
        <v>0</v>
      </c>
      <c r="Q71" s="4">
        <f>ROUND((O71-P71),5)</f>
        <v>379.59</v>
      </c>
      <c r="R71" s="5">
        <f>ROUND(IF(P71=0, IF(O71=0, 0, 1), O71/P71),5)</f>
        <v>1</v>
      </c>
      <c r="S71" s="4">
        <f>ROUND(SUM(S67:S70),5)</f>
        <v>372.38</v>
      </c>
      <c r="T71" s="4">
        <f>ROUND(SUM(T67:T70),5)</f>
        <v>0</v>
      </c>
      <c r="U71" s="4">
        <f>ROUND((S71-T71),5)</f>
        <v>372.38</v>
      </c>
      <c r="V71" s="5">
        <f>ROUND(IF(T71=0, IF(S71=0, 0, 1), S71/T71),5)</f>
        <v>1</v>
      </c>
      <c r="W71" s="4">
        <f>ROUND(SUM(W67:W70),5)</f>
        <v>379.47</v>
      </c>
      <c r="X71" s="4">
        <f>ROUND(SUM(X67:X70),5)</f>
        <v>0</v>
      </c>
      <c r="Y71" s="4">
        <f>ROUND((W71-X71),5)</f>
        <v>379.47</v>
      </c>
      <c r="Z71" s="5">
        <f>ROUND(IF(X71=0, IF(W71=0, 0, 1), W71/X71),5)</f>
        <v>1</v>
      </c>
      <c r="AA71" s="4">
        <f>ROUND(SUM(AA67:AA70),5)</f>
        <v>372.48</v>
      </c>
      <c r="AB71" s="4">
        <f>ROUND(SUM(AB67:AB70),5)</f>
        <v>0</v>
      </c>
      <c r="AC71" s="4">
        <f>ROUND((AA71-AB71),5)</f>
        <v>372.48</v>
      </c>
      <c r="AD71" s="5">
        <f>ROUND(IF(AB71=0, IF(AA71=0, 0, 1), AA71/AB71),5)</f>
        <v>1</v>
      </c>
      <c r="AE71" s="4">
        <f>ROUND(SUM(AE67:AE70),5)</f>
        <v>373.64</v>
      </c>
      <c r="AF71" s="6"/>
      <c r="AG71" s="6"/>
      <c r="AH71" s="6"/>
      <c r="AI71" s="4">
        <f>ROUND(SUM(AI67:AI70),5)</f>
        <v>374.68</v>
      </c>
      <c r="AJ71" s="6"/>
      <c r="AK71" s="6"/>
      <c r="AL71" s="6"/>
      <c r="AM71" s="4">
        <f>ROUND(SUM(AM67:AM70),5)</f>
        <v>374.68</v>
      </c>
      <c r="AN71" s="6"/>
      <c r="AO71" s="6"/>
      <c r="AP71" s="6"/>
      <c r="AQ71" s="9">
        <f>ROUND(SUM(AQ67:AQ70),5)</f>
        <v>379.18</v>
      </c>
      <c r="AR71" s="25"/>
      <c r="AS71" s="25"/>
      <c r="AT71" s="25"/>
      <c r="AU71" s="9">
        <f>ROUND(SUM(AU67:AU70),5)</f>
        <v>0</v>
      </c>
      <c r="AV71" s="25"/>
      <c r="AW71" s="25"/>
      <c r="AX71" s="25"/>
      <c r="AY71" s="9">
        <f>ROUND(SUM(AY67:AY70),5)</f>
        <v>0</v>
      </c>
      <c r="AZ71" s="25"/>
      <c r="BA71" s="25"/>
      <c r="BB71" s="25"/>
      <c r="BC71" s="9">
        <f>ROUND(G71+K71+O71+S71+W71+AA71+AE71+AI71+AM71+AQ71+AU71+AY71,5)</f>
        <v>3647.49</v>
      </c>
      <c r="BD71" s="9">
        <f>ROUND(H71+L71+P71+T71+X71+AB71+AF71+AJ71+AN71+AR71+AV71+AZ71,5)</f>
        <v>5000</v>
      </c>
      <c r="BE71" s="9">
        <f t="shared" ref="BE71:BE76" si="2">BD71-BC71</f>
        <v>1352.5100000000002</v>
      </c>
      <c r="BF71" s="10">
        <f>ROUND(IF(BD71=0, IF(BC71=0, 0, 1), BC71/BD71),5)</f>
        <v>0.72950000000000004</v>
      </c>
    </row>
    <row r="72" spans="1:58" ht="15" hidden="1" thickBot="1" x14ac:dyDescent="0.35">
      <c r="A72" s="1"/>
      <c r="B72" s="1"/>
      <c r="C72" s="1"/>
      <c r="D72" s="1" t="s">
        <v>79</v>
      </c>
      <c r="E72" s="1"/>
      <c r="F72" s="1"/>
      <c r="G72" s="4"/>
      <c r="H72" s="4"/>
      <c r="I72" s="4"/>
      <c r="J72" s="5"/>
      <c r="K72" s="4"/>
      <c r="L72" s="4"/>
      <c r="M72" s="4"/>
      <c r="N72" s="5"/>
      <c r="O72" s="4"/>
      <c r="P72" s="4"/>
      <c r="Q72" s="4"/>
      <c r="R72" s="5"/>
      <c r="S72" s="4"/>
      <c r="T72" s="4"/>
      <c r="U72" s="4"/>
      <c r="V72" s="5"/>
      <c r="W72" s="4"/>
      <c r="X72" s="4"/>
      <c r="Y72" s="4"/>
      <c r="Z72" s="5"/>
      <c r="AA72" s="4"/>
      <c r="AB72" s="4"/>
      <c r="AC72" s="4"/>
      <c r="AD72" s="5"/>
      <c r="AE72" s="4"/>
      <c r="AF72" s="6"/>
      <c r="AG72" s="6"/>
      <c r="AH72" s="6"/>
      <c r="AI72" s="4"/>
      <c r="AJ72" s="6"/>
      <c r="AK72" s="6"/>
      <c r="AL72" s="6"/>
      <c r="AM72" s="4"/>
      <c r="AN72" s="6"/>
      <c r="AO72" s="6"/>
      <c r="AP72" s="6"/>
      <c r="AQ72" s="9"/>
      <c r="AR72" s="25"/>
      <c r="AS72" s="25"/>
      <c r="AT72" s="25"/>
      <c r="AU72" s="9"/>
      <c r="AV72" s="25"/>
      <c r="AW72" s="25"/>
      <c r="AX72" s="25"/>
      <c r="AY72" s="9"/>
      <c r="AZ72" s="25"/>
      <c r="BA72" s="25"/>
      <c r="BB72" s="25"/>
      <c r="BC72" s="9"/>
      <c r="BD72" s="9"/>
      <c r="BE72" s="9">
        <f t="shared" si="2"/>
        <v>0</v>
      </c>
      <c r="BF72" s="10"/>
    </row>
    <row r="73" spans="1:58" ht="15" hidden="1" thickBot="1" x14ac:dyDescent="0.35">
      <c r="A73" s="1"/>
      <c r="B73" s="1"/>
      <c r="C73" s="1"/>
      <c r="D73" s="1"/>
      <c r="E73" s="1" t="s">
        <v>80</v>
      </c>
      <c r="F73" s="1"/>
      <c r="G73" s="9">
        <v>0</v>
      </c>
      <c r="H73" s="9">
        <v>25000</v>
      </c>
      <c r="I73" s="9">
        <f>ROUND((G73-H73),5)</f>
        <v>-25000</v>
      </c>
      <c r="J73" s="10">
        <f>ROUND(IF(H73=0, IF(G73=0, 0, 1), G73/H73),5)</f>
        <v>0</v>
      </c>
      <c r="K73" s="9">
        <v>885.65</v>
      </c>
      <c r="L73" s="9">
        <v>0</v>
      </c>
      <c r="M73" s="9">
        <f>ROUND((K73-L73),5)</f>
        <v>885.65</v>
      </c>
      <c r="N73" s="10">
        <f>ROUND(IF(L73=0, IF(K73=0, 0, 1), K73/L73),5)</f>
        <v>1</v>
      </c>
      <c r="O73" s="9">
        <v>1093.08</v>
      </c>
      <c r="P73" s="9">
        <v>0</v>
      </c>
      <c r="Q73" s="9">
        <f>ROUND((O73-P73),5)</f>
        <v>1093.08</v>
      </c>
      <c r="R73" s="10">
        <f>ROUND(IF(P73=0, IF(O73=0, 0, 1), O73/P73),5)</f>
        <v>1</v>
      </c>
      <c r="S73" s="9">
        <v>994.67</v>
      </c>
      <c r="T73" s="9">
        <v>0</v>
      </c>
      <c r="U73" s="9">
        <f>ROUND((S73-T73),5)</f>
        <v>994.67</v>
      </c>
      <c r="V73" s="10">
        <f>ROUND(IF(T73=0, IF(S73=0, 0, 1), S73/T73),5)</f>
        <v>1</v>
      </c>
      <c r="W73" s="9">
        <v>1121.3900000000001</v>
      </c>
      <c r="X73" s="9">
        <v>0</v>
      </c>
      <c r="Y73" s="9">
        <f>ROUND((W73-X73),5)</f>
        <v>1121.3900000000001</v>
      </c>
      <c r="Z73" s="10">
        <f>ROUND(IF(X73=0, IF(W73=0, 0, 1), W73/X73),5)</f>
        <v>1</v>
      </c>
      <c r="AA73" s="9">
        <v>1012.21</v>
      </c>
      <c r="AB73" s="9">
        <v>0</v>
      </c>
      <c r="AC73" s="9">
        <f>ROUND((AA73-AB73),5)</f>
        <v>1012.21</v>
      </c>
      <c r="AD73" s="10">
        <f>ROUND(IF(AB73=0, IF(AA73=0, 0, 1), AA73/AB73),5)</f>
        <v>1</v>
      </c>
      <c r="AE73" s="9">
        <v>2130.12</v>
      </c>
      <c r="AF73" s="6"/>
      <c r="AG73" s="6"/>
      <c r="AH73" s="6"/>
      <c r="AI73" s="9">
        <v>1553.9</v>
      </c>
      <c r="AJ73" s="6"/>
      <c r="AK73" s="6"/>
      <c r="AL73" s="6"/>
      <c r="AM73" s="9">
        <v>2313.13</v>
      </c>
      <c r="AN73" s="6"/>
      <c r="AO73" s="6"/>
      <c r="AP73" s="6"/>
      <c r="AQ73" s="9">
        <v>1687.78</v>
      </c>
      <c r="AR73" s="25"/>
      <c r="AS73" s="25"/>
      <c r="AT73" s="25"/>
      <c r="AU73" s="9">
        <v>0</v>
      </c>
      <c r="AV73" s="25"/>
      <c r="AW73" s="25"/>
      <c r="AX73" s="25"/>
      <c r="AY73" s="9">
        <v>0</v>
      </c>
      <c r="AZ73" s="25"/>
      <c r="BA73" s="25"/>
      <c r="BB73" s="25"/>
      <c r="BC73" s="9">
        <f>ROUND(G73+K73+O73+S73+W73+AA73+AE73+AI73+AM73+AQ73+AU73+AY73,5)</f>
        <v>12791.93</v>
      </c>
      <c r="BD73" s="9">
        <f>ROUND(H73+L73+P73+T73+X73+AB73+AF73+AJ73+AN73+AR73+AV73+AZ73,5)</f>
        <v>25000</v>
      </c>
      <c r="BE73" s="9">
        <f t="shared" si="2"/>
        <v>12208.07</v>
      </c>
      <c r="BF73" s="10">
        <f>ROUND(IF(BD73=0, IF(BC73=0, 0, 1), BC73/BD73),5)</f>
        <v>0.51168000000000002</v>
      </c>
    </row>
    <row r="74" spans="1:58" ht="15" thickBot="1" x14ac:dyDescent="0.35">
      <c r="A74" s="1"/>
      <c r="B74" s="1"/>
      <c r="C74" s="1"/>
      <c r="D74" s="1" t="s">
        <v>81</v>
      </c>
      <c r="E74" s="1"/>
      <c r="F74" s="1"/>
      <c r="G74" s="13">
        <f>ROUND(SUM(G72:G73),5)</f>
        <v>0</v>
      </c>
      <c r="H74" s="13">
        <f>ROUND(SUM(H72:H73),5)</f>
        <v>25000</v>
      </c>
      <c r="I74" s="13">
        <f>ROUND((G74-H74),5)</f>
        <v>-25000</v>
      </c>
      <c r="J74" s="14">
        <f>ROUND(IF(H74=0, IF(G74=0, 0, 1), G74/H74),5)</f>
        <v>0</v>
      </c>
      <c r="K74" s="13">
        <f>ROUND(SUM(K72:K73),5)</f>
        <v>885.65</v>
      </c>
      <c r="L74" s="13">
        <f>ROUND(SUM(L72:L73),5)</f>
        <v>0</v>
      </c>
      <c r="M74" s="13">
        <f>ROUND((K74-L74),5)</f>
        <v>885.65</v>
      </c>
      <c r="N74" s="14">
        <f>ROUND(IF(L74=0, IF(K74=0, 0, 1), K74/L74),5)</f>
        <v>1</v>
      </c>
      <c r="O74" s="13">
        <f>ROUND(SUM(O72:O73),5)</f>
        <v>1093.08</v>
      </c>
      <c r="P74" s="13">
        <f>ROUND(SUM(P72:P73),5)</f>
        <v>0</v>
      </c>
      <c r="Q74" s="13">
        <f>ROUND((O74-P74),5)</f>
        <v>1093.08</v>
      </c>
      <c r="R74" s="14">
        <f>ROUND(IF(P74=0, IF(O74=0, 0, 1), O74/P74),5)</f>
        <v>1</v>
      </c>
      <c r="S74" s="13">
        <f>ROUND(SUM(S72:S73),5)</f>
        <v>994.67</v>
      </c>
      <c r="T74" s="13">
        <f>ROUND(SUM(T72:T73),5)</f>
        <v>0</v>
      </c>
      <c r="U74" s="13">
        <f>ROUND((S74-T74),5)</f>
        <v>994.67</v>
      </c>
      <c r="V74" s="14">
        <f>ROUND(IF(T74=0, IF(S74=0, 0, 1), S74/T74),5)</f>
        <v>1</v>
      </c>
      <c r="W74" s="13">
        <f>ROUND(SUM(W72:W73),5)</f>
        <v>1121.3900000000001</v>
      </c>
      <c r="X74" s="13">
        <f>ROUND(SUM(X72:X73),5)</f>
        <v>0</v>
      </c>
      <c r="Y74" s="13">
        <f>ROUND((W74-X74),5)</f>
        <v>1121.3900000000001</v>
      </c>
      <c r="Z74" s="14">
        <f>ROUND(IF(X74=0, IF(W74=0, 0, 1), W74/X74),5)</f>
        <v>1</v>
      </c>
      <c r="AA74" s="13">
        <f>ROUND(SUM(AA72:AA73),5)</f>
        <v>1012.21</v>
      </c>
      <c r="AB74" s="13">
        <f>ROUND(SUM(AB72:AB73),5)</f>
        <v>0</v>
      </c>
      <c r="AC74" s="13">
        <f>ROUND((AA74-AB74),5)</f>
        <v>1012.21</v>
      </c>
      <c r="AD74" s="14">
        <f>ROUND(IF(AB74=0, IF(AA74=0, 0, 1), AA74/AB74),5)</f>
        <v>1</v>
      </c>
      <c r="AE74" s="13">
        <f>ROUND(SUM(AE72:AE73),5)</f>
        <v>2130.12</v>
      </c>
      <c r="AF74" s="6"/>
      <c r="AG74" s="6"/>
      <c r="AH74" s="6"/>
      <c r="AI74" s="13">
        <f>ROUND(SUM(AI72:AI73),5)</f>
        <v>1553.9</v>
      </c>
      <c r="AJ74" s="6"/>
      <c r="AK74" s="6"/>
      <c r="AL74" s="6"/>
      <c r="AM74" s="13">
        <f>ROUND(SUM(AM72:AM73),5)</f>
        <v>2313.13</v>
      </c>
      <c r="AN74" s="6"/>
      <c r="AO74" s="6"/>
      <c r="AP74" s="6"/>
      <c r="AQ74" s="7">
        <f>ROUND(SUM(AQ72:AQ73),5)</f>
        <v>1687.78</v>
      </c>
      <c r="AR74" s="26"/>
      <c r="AS74" s="26"/>
      <c r="AT74" s="26"/>
      <c r="AU74" s="7">
        <f>ROUND(SUM(AU72:AU73),5)</f>
        <v>0</v>
      </c>
      <c r="AV74" s="26"/>
      <c r="AW74" s="26"/>
      <c r="AX74" s="26"/>
      <c r="AY74" s="7">
        <f>ROUND(SUM(AY72:AY73),5)</f>
        <v>0</v>
      </c>
      <c r="AZ74" s="26"/>
      <c r="BA74" s="26"/>
      <c r="BB74" s="26"/>
      <c r="BC74" s="7">
        <f>ROUND(G74+K74+O74+S74+W74+AA74+AE74+AI74+AM74+AQ74+AU74+AY74,5)</f>
        <v>12791.93</v>
      </c>
      <c r="BD74" s="7">
        <f>ROUND(H74+L74+P74+T74+X74+AB74+AF74+AJ74+AN74+AR74+AV74+AZ74,5)</f>
        <v>25000</v>
      </c>
      <c r="BE74" s="7">
        <f t="shared" si="2"/>
        <v>12208.07</v>
      </c>
      <c r="BF74" s="8">
        <f>ROUND(IF(BD74=0, IF(BC74=0, 0, 1), BC74/BD74),5)</f>
        <v>0.51168000000000002</v>
      </c>
    </row>
    <row r="75" spans="1:58" ht="15" thickBot="1" x14ac:dyDescent="0.35">
      <c r="A75" s="1"/>
      <c r="B75" s="1"/>
      <c r="C75" s="1" t="s">
        <v>82</v>
      </c>
      <c r="D75" s="1"/>
      <c r="E75" s="1"/>
      <c r="F75" s="1"/>
      <c r="G75" s="11">
        <f>ROUND(SUM(G20:G26)+SUM(G30:G34)+SUM(G38:G41)+G44+G55+G59+G63+G66+G71+G74,5)</f>
        <v>96383.39</v>
      </c>
      <c r="H75" s="11">
        <f>ROUND(SUM(H20:H26)+SUM(H30:H34)+SUM(H38:H41)+H44+H55+H59+H63+H66+H71+H74,5)</f>
        <v>817262.25</v>
      </c>
      <c r="I75" s="11">
        <f>ROUND((G75-H75),5)</f>
        <v>-720878.86</v>
      </c>
      <c r="J75" s="12">
        <f>ROUND(IF(H75=0, IF(G75=0, 0, 1), G75/H75),5)</f>
        <v>0.11792999999999999</v>
      </c>
      <c r="K75" s="11">
        <f>ROUND(SUM(K20:K26)+SUM(K30:K34)+SUM(K38:K41)+K44+K55+K59+K63+K66+K71+K74,5)</f>
        <v>56423.77</v>
      </c>
      <c r="L75" s="11">
        <f>ROUND(SUM(L20:L26)+SUM(L30:L34)+SUM(L38:L41)+L44+L55+L59+L63+L66+L71+L74,5)</f>
        <v>0</v>
      </c>
      <c r="M75" s="11">
        <f>ROUND((K75-L75),5)</f>
        <v>56423.77</v>
      </c>
      <c r="N75" s="12">
        <f>ROUND(IF(L75=0, IF(K75=0, 0, 1), K75/L75),5)</f>
        <v>1</v>
      </c>
      <c r="O75" s="11">
        <f>ROUND(SUM(O20:O26)+SUM(O30:O34)+SUM(O38:O41)+O44+O55+O59+O63+O66+O71+O74,5)</f>
        <v>56731.9</v>
      </c>
      <c r="P75" s="11">
        <f>ROUND(SUM(P20:P26)+SUM(P30:P34)+SUM(P38:P41)+P44+P55+P59+P63+P66+P71+P74,5)</f>
        <v>0</v>
      </c>
      <c r="Q75" s="11">
        <f>ROUND((O75-P75),5)</f>
        <v>56731.9</v>
      </c>
      <c r="R75" s="12">
        <f>ROUND(IF(P75=0, IF(O75=0, 0, 1), O75/P75),5)</f>
        <v>1</v>
      </c>
      <c r="S75" s="11">
        <f>ROUND(SUM(S20:S26)+SUM(S30:S34)+SUM(S38:S41)+S44+S55+S59+S63+S66+S71+S74,5)</f>
        <v>37820.82</v>
      </c>
      <c r="T75" s="11">
        <f>ROUND(SUM(T20:T26)+SUM(T30:T34)+SUM(T38:T41)+T44+T55+T59+T63+T66+T71+T74,5)</f>
        <v>0</v>
      </c>
      <c r="U75" s="11">
        <f>ROUND((S75-T75),5)</f>
        <v>37820.82</v>
      </c>
      <c r="V75" s="12">
        <f>ROUND(IF(T75=0, IF(S75=0, 0, 1), S75/T75),5)</f>
        <v>1</v>
      </c>
      <c r="W75" s="11">
        <f>ROUND(SUM(W20:W26)+SUM(W30:W34)+SUM(W38:W41)+W44+W55+W59+W63+W66+W71+W74,5)</f>
        <v>22087.68</v>
      </c>
      <c r="X75" s="11">
        <f>ROUND(SUM(X20:X26)+SUM(X30:X34)+SUM(X38:X41)+X44+X55+X59+X63+X66+X71+X74,5)</f>
        <v>0</v>
      </c>
      <c r="Y75" s="11">
        <f>ROUND((W75-X75),5)</f>
        <v>22087.68</v>
      </c>
      <c r="Z75" s="12">
        <f>ROUND(IF(X75=0, IF(W75=0, 0, 1), W75/X75),5)</f>
        <v>1</v>
      </c>
      <c r="AA75" s="11">
        <f>ROUND(SUM(AA20:AA26)+SUM(AA30:AA34)+SUM(AA38:AA41)+AA44+AA55+AA59+AA63+AA66+AA71+AA74,5)</f>
        <v>18065.89</v>
      </c>
      <c r="AB75" s="11">
        <f>ROUND(SUM(AB20:AB26)+SUM(AB30:AB34)+SUM(AB38:AB41)+AB44+AB55+AB59+AB63+AB66+AB71+AB74,5)</f>
        <v>0</v>
      </c>
      <c r="AC75" s="11">
        <f>ROUND((AA75-AB75),5)</f>
        <v>18065.89</v>
      </c>
      <c r="AD75" s="12">
        <f>ROUND(IF(AB75=0, IF(AA75=0, 0, 1), AA75/AB75),5)</f>
        <v>1</v>
      </c>
      <c r="AE75" s="11">
        <f>ROUND(SUM(AE20:AE26)+SUM(AE30:AE34)+SUM(AE38:AE41)+AE44+AE55+AE59+AE63+AE66+AE71+AE74,5)</f>
        <v>16784.259999999998</v>
      </c>
      <c r="AF75" s="6"/>
      <c r="AG75" s="6"/>
      <c r="AH75" s="6"/>
      <c r="AI75" s="11">
        <f>ROUND(SUM(AI20:AI26)+SUM(AI30:AI34)+SUM(AI38:AI41)+AI44+AI55+AI59+AI63+AI66+AI71+AI74,5)</f>
        <v>31021.01</v>
      </c>
      <c r="AJ75" s="6"/>
      <c r="AK75" s="6"/>
      <c r="AL75" s="6"/>
      <c r="AM75" s="11">
        <f>ROUND(SUM(AM20:AM26)+SUM(AM30:AM34)+SUM(AM38:AM41)+AM44+AM55+AM59+AM63+AM66+AM71+AM74,5)</f>
        <v>21820.66</v>
      </c>
      <c r="AN75" s="6"/>
      <c r="AO75" s="6"/>
      <c r="AP75" s="6"/>
      <c r="AQ75" s="11">
        <f>ROUND(SUM(AQ20:AQ26)+SUM(AQ30:AQ34)+SUM(AQ38:AQ41)+AQ44+AQ55+AQ59+AQ63+AQ66+AQ71+AQ74,5)</f>
        <v>11339.26</v>
      </c>
      <c r="AR75" s="28"/>
      <c r="AS75" s="28"/>
      <c r="AT75" s="28"/>
      <c r="AU75" s="11">
        <f>ROUND(SUM(AU20:AU26)+SUM(AU30:AU34)+SUM(AU38:AU41)+AU44+AU55+AU59+AU63+AU66+AU71+AU74,5)</f>
        <v>0</v>
      </c>
      <c r="AV75" s="28"/>
      <c r="AW75" s="28"/>
      <c r="AX75" s="28"/>
      <c r="AY75" s="11">
        <f>ROUND(SUM(AY20:AY26)+SUM(AY30:AY34)+SUM(AY38:AY41)+AY44+AY55+AY59+AY63+AY66+AY71+AY74,5)</f>
        <v>0</v>
      </c>
      <c r="AZ75" s="28"/>
      <c r="BA75" s="28"/>
      <c r="BB75" s="28"/>
      <c r="BC75" s="11">
        <f>ROUND(G75+K75+O75+S75+W75+AA75+AE75+AI75+AM75+AQ75+AU75+AY75,5)</f>
        <v>368478.64</v>
      </c>
      <c r="BD75" s="11">
        <f>ROUND(H75+L75+P75+T75+X75+AB75+AF75+AJ75+AN75+AR75+AV75+AZ75,5)+2000</f>
        <v>819262.25</v>
      </c>
      <c r="BE75" s="11">
        <f t="shared" si="2"/>
        <v>450783.61</v>
      </c>
      <c r="BF75" s="12">
        <f>ROUND(IF(BD75=0, IF(BC75=0, 0, 1), BC75/BD75),5)</f>
        <v>0.44977</v>
      </c>
    </row>
    <row r="76" spans="1:58" x14ac:dyDescent="0.3">
      <c r="A76" s="1"/>
      <c r="B76" s="1" t="s">
        <v>83</v>
      </c>
      <c r="C76" s="1"/>
      <c r="D76" s="1"/>
      <c r="E76" s="1"/>
      <c r="F76" s="1"/>
      <c r="G76" s="4">
        <f>ROUND(G3+G19-G75,5)</f>
        <v>-88708.4</v>
      </c>
      <c r="H76" s="4">
        <f>ROUND(H3+H19-H75,5)</f>
        <v>-206084.25</v>
      </c>
      <c r="I76" s="4">
        <f>ROUND((G76-H76),5)</f>
        <v>117375.85</v>
      </c>
      <c r="J76" s="5">
        <f>ROUND(IF(H76=0, IF(G76=0, 0, 1), G76/H76),5)</f>
        <v>0.43045</v>
      </c>
      <c r="K76" s="4">
        <f>ROUND(K3+K19-K75,5)</f>
        <v>30837.79</v>
      </c>
      <c r="L76" s="4">
        <f>ROUND(L3+L19-L75,5)</f>
        <v>0</v>
      </c>
      <c r="M76" s="4">
        <f>ROUND((K76-L76),5)</f>
        <v>30837.79</v>
      </c>
      <c r="N76" s="5">
        <f>ROUND(IF(L76=0, IF(K76=0, 0, 1), K76/L76),5)</f>
        <v>1</v>
      </c>
      <c r="O76" s="4">
        <f>ROUND(O3+O19-O75,5)</f>
        <v>-11269.19</v>
      </c>
      <c r="P76" s="4">
        <f>ROUND(P3+P19-P75,5)</f>
        <v>0</v>
      </c>
      <c r="Q76" s="4">
        <f>ROUND((O76-P76),5)</f>
        <v>-11269.19</v>
      </c>
      <c r="R76" s="5">
        <f>ROUND(IF(P76=0, IF(O76=0, 0, 1), O76/P76),5)</f>
        <v>1</v>
      </c>
      <c r="S76" s="4">
        <f>ROUND(S3+S19-S75,5)</f>
        <v>-3837.33</v>
      </c>
      <c r="T76" s="4">
        <f>ROUND(T3+T19-T75,5)</f>
        <v>0</v>
      </c>
      <c r="U76" s="4">
        <f>ROUND((S76-T76),5)</f>
        <v>-3837.33</v>
      </c>
      <c r="V76" s="5">
        <f>ROUND(IF(T76=0, IF(S76=0, 0, 1), S76/T76),5)</f>
        <v>1</v>
      </c>
      <c r="W76" s="4">
        <f>ROUND(W3+W19-W75,5)</f>
        <v>18341.77</v>
      </c>
      <c r="X76" s="4">
        <f>ROUND(X3+X19-X75,5)</f>
        <v>0</v>
      </c>
      <c r="Y76" s="4">
        <f>ROUND((W76-X76),5)</f>
        <v>18341.77</v>
      </c>
      <c r="Z76" s="5">
        <f>ROUND(IF(X76=0, IF(W76=0, 0, 1), W76/X76),5)</f>
        <v>1</v>
      </c>
      <c r="AA76" s="4">
        <f>ROUND(AA3+AA19-AA75,5)</f>
        <v>40337.89</v>
      </c>
      <c r="AB76" s="4">
        <f>ROUND(AB3+AB19-AB75,5)</f>
        <v>0</v>
      </c>
      <c r="AC76" s="4">
        <f>ROUND((AA76-AB76),5)</f>
        <v>40337.89</v>
      </c>
      <c r="AD76" s="5">
        <f>ROUND(IF(AB76=0, IF(AA76=0, 0, 1), AA76/AB76),5)</f>
        <v>1</v>
      </c>
      <c r="AE76" s="4">
        <f>ROUND(AE3+AE19-AE75,5)</f>
        <v>32937.79</v>
      </c>
      <c r="AF76" s="6"/>
      <c r="AG76" s="6"/>
      <c r="AH76" s="6"/>
      <c r="AI76" s="4">
        <f>ROUND(AI3+AI19-AI75,5)</f>
        <v>-20245.27</v>
      </c>
      <c r="AJ76" s="6"/>
      <c r="AK76" s="6"/>
      <c r="AL76" s="6"/>
      <c r="AM76" s="4">
        <f>ROUND(AM3+AM19-AM75,5)</f>
        <v>-14666.4</v>
      </c>
      <c r="AN76" s="6"/>
      <c r="AO76" s="6"/>
      <c r="AP76" s="6"/>
      <c r="AQ76" s="4">
        <f>ROUND(AQ3+AQ19-AQ75,5)</f>
        <v>-3802.6</v>
      </c>
      <c r="AR76" s="6"/>
      <c r="AS76" s="6"/>
      <c r="AT76" s="6"/>
      <c r="AU76" s="4">
        <f>ROUND(AU3+AU19-AU75,5)</f>
        <v>0</v>
      </c>
      <c r="AV76" s="6"/>
      <c r="AW76" s="6"/>
      <c r="AX76" s="6"/>
      <c r="AY76" s="4">
        <f>ROUND(AY3+AY19-AY75,5)</f>
        <v>0</v>
      </c>
      <c r="AZ76" s="6"/>
      <c r="BA76" s="6"/>
      <c r="BB76" s="6"/>
      <c r="BC76" s="4">
        <f>ROUND(G76+K76+O76+S76+W76+AA76+AE76+AI76+AM76+AQ76+AU76+AY76,5)</f>
        <v>-20073.95</v>
      </c>
      <c r="BD76" s="4">
        <f>ROUND(H76+L76+P76+T76+X76+AB76+AF76+AJ76+AN76+AR76+AV76+AZ76,5)</f>
        <v>-206084.25</v>
      </c>
      <c r="BE76" s="4">
        <f t="shared" si="2"/>
        <v>-186010.3</v>
      </c>
      <c r="BF76" s="5"/>
    </row>
    <row r="77" spans="1:58" x14ac:dyDescent="0.3">
      <c r="A77" s="1"/>
      <c r="B77" s="1" t="s">
        <v>84</v>
      </c>
      <c r="C77" s="1"/>
      <c r="D77" s="1"/>
      <c r="E77" s="1"/>
      <c r="F77" s="1"/>
      <c r="G77" s="4"/>
      <c r="H77" s="4"/>
      <c r="I77" s="4"/>
      <c r="J77" s="5"/>
      <c r="K77" s="4"/>
      <c r="L77" s="4"/>
      <c r="M77" s="4"/>
      <c r="N77" s="5"/>
      <c r="O77" s="4"/>
      <c r="P77" s="4"/>
      <c r="Q77" s="4"/>
      <c r="R77" s="5"/>
      <c r="S77" s="4"/>
      <c r="T77" s="4"/>
      <c r="U77" s="4"/>
      <c r="V77" s="5"/>
      <c r="W77" s="4"/>
      <c r="X77" s="4"/>
      <c r="Y77" s="4"/>
      <c r="Z77" s="5"/>
      <c r="AA77" s="4"/>
      <c r="AB77" s="4"/>
      <c r="AC77" s="4"/>
      <c r="AD77" s="5"/>
      <c r="AE77" s="4"/>
      <c r="AF77" s="6"/>
      <c r="AG77" s="6"/>
      <c r="AH77" s="6"/>
      <c r="AI77" s="4"/>
      <c r="AJ77" s="6"/>
      <c r="AK77" s="6"/>
      <c r="AL77" s="6"/>
      <c r="AM77" s="4"/>
      <c r="AN77" s="6"/>
      <c r="AO77" s="6"/>
      <c r="AP77" s="6"/>
      <c r="AQ77" s="4"/>
      <c r="AR77" s="6"/>
      <c r="AS77" s="6"/>
      <c r="AT77" s="6"/>
      <c r="AU77" s="4"/>
      <c r="AV77" s="6"/>
      <c r="AW77" s="6"/>
      <c r="AX77" s="6"/>
      <c r="AY77" s="4"/>
      <c r="AZ77" s="6"/>
      <c r="BA77" s="6"/>
      <c r="BB77" s="6"/>
      <c r="BC77" s="4"/>
      <c r="BD77" s="4"/>
      <c r="BE77" s="4"/>
      <c r="BF77" s="5"/>
    </row>
    <row r="78" spans="1:58" x14ac:dyDescent="0.3">
      <c r="A78" s="1"/>
      <c r="B78" s="1"/>
      <c r="C78" s="1" t="s">
        <v>85</v>
      </c>
      <c r="D78" s="1"/>
      <c r="E78" s="1"/>
      <c r="F78" s="1"/>
      <c r="G78" s="4"/>
      <c r="H78" s="4"/>
      <c r="I78" s="4"/>
      <c r="J78" s="5"/>
      <c r="K78" s="4"/>
      <c r="L78" s="4"/>
      <c r="M78" s="4"/>
      <c r="N78" s="5"/>
      <c r="O78" s="4"/>
      <c r="P78" s="4"/>
      <c r="Q78" s="4"/>
      <c r="R78" s="5"/>
      <c r="S78" s="4"/>
      <c r="T78" s="4"/>
      <c r="U78" s="4"/>
      <c r="V78" s="5"/>
      <c r="W78" s="4"/>
      <c r="X78" s="4"/>
      <c r="Y78" s="4"/>
      <c r="Z78" s="5"/>
      <c r="AA78" s="4"/>
      <c r="AB78" s="4"/>
      <c r="AC78" s="4"/>
      <c r="AD78" s="5"/>
      <c r="AE78" s="4"/>
      <c r="AF78" s="6"/>
      <c r="AG78" s="6"/>
      <c r="AH78" s="6"/>
      <c r="AI78" s="4"/>
      <c r="AJ78" s="6"/>
      <c r="AK78" s="6"/>
      <c r="AL78" s="6"/>
      <c r="AM78" s="4"/>
      <c r="AN78" s="6"/>
      <c r="AO78" s="6"/>
      <c r="AP78" s="6"/>
      <c r="AQ78" s="4"/>
      <c r="AR78" s="6"/>
      <c r="AS78" s="6"/>
      <c r="AT78" s="6"/>
      <c r="AU78" s="4"/>
      <c r="AV78" s="6"/>
      <c r="AW78" s="6"/>
      <c r="AX78" s="6"/>
      <c r="AY78" s="4"/>
      <c r="AZ78" s="6"/>
      <c r="BA78" s="6"/>
      <c r="BB78" s="6"/>
      <c r="BC78" s="4"/>
      <c r="BD78" s="4"/>
      <c r="BE78" s="4"/>
      <c r="BF78" s="5"/>
    </row>
    <row r="79" spans="1:58" x14ac:dyDescent="0.3">
      <c r="A79" s="1"/>
      <c r="B79" s="1"/>
      <c r="C79" s="1"/>
      <c r="D79" s="1" t="s">
        <v>86</v>
      </c>
      <c r="E79" s="1"/>
      <c r="F79" s="1"/>
      <c r="G79" s="9">
        <v>-1028.21</v>
      </c>
      <c r="H79" s="4"/>
      <c r="I79" s="4"/>
      <c r="J79" s="5"/>
      <c r="K79" s="9">
        <v>-1828.91</v>
      </c>
      <c r="L79" s="4"/>
      <c r="M79" s="4"/>
      <c r="N79" s="5"/>
      <c r="O79" s="9">
        <v>-2031.04</v>
      </c>
      <c r="P79" s="4"/>
      <c r="Q79" s="4"/>
      <c r="R79" s="5"/>
      <c r="S79" s="9">
        <v>-2621.4299999999998</v>
      </c>
      <c r="T79" s="4"/>
      <c r="U79" s="4"/>
      <c r="V79" s="5"/>
      <c r="W79" s="9">
        <v>-3502.22</v>
      </c>
      <c r="X79" s="4"/>
      <c r="Y79" s="4"/>
      <c r="Z79" s="5"/>
      <c r="AA79" s="9">
        <v>-2764.3</v>
      </c>
      <c r="AB79" s="4"/>
      <c r="AC79" s="4"/>
      <c r="AD79" s="5"/>
      <c r="AE79" s="9">
        <v>-4003.74</v>
      </c>
      <c r="AF79" s="6"/>
      <c r="AG79" s="6"/>
      <c r="AH79" s="6"/>
      <c r="AI79" s="9">
        <v>-3523.09</v>
      </c>
      <c r="AJ79" s="6"/>
      <c r="AK79" s="6"/>
      <c r="AL79" s="6"/>
      <c r="AM79" s="9">
        <v>-5519.69</v>
      </c>
      <c r="AN79" s="6"/>
      <c r="AO79" s="6"/>
      <c r="AP79" s="6"/>
      <c r="AQ79" s="9">
        <v>0</v>
      </c>
      <c r="AR79" s="6"/>
      <c r="AS79" s="6"/>
      <c r="AT79" s="6"/>
      <c r="AU79" s="9">
        <v>0</v>
      </c>
      <c r="AV79" s="6"/>
      <c r="AW79" s="6"/>
      <c r="AX79" s="6"/>
      <c r="AY79" s="9">
        <v>0</v>
      </c>
      <c r="AZ79" s="6"/>
      <c r="BA79" s="6"/>
      <c r="BB79" s="6"/>
      <c r="BC79" s="9">
        <f>ROUND(G79+K79+O79+S79+W79+AA79+AE79+AI79+AM79+AQ79+AU79+AY79,5)</f>
        <v>-26822.63</v>
      </c>
      <c r="BD79" s="4"/>
      <c r="BE79" s="4"/>
      <c r="BF79" s="5"/>
    </row>
    <row r="80" spans="1:58" ht="15" hidden="1" thickBot="1" x14ac:dyDescent="0.35">
      <c r="A80" s="1"/>
      <c r="B80" s="1"/>
      <c r="C80" s="1" t="s">
        <v>87</v>
      </c>
      <c r="D80" s="1"/>
      <c r="E80" s="1"/>
      <c r="F80" s="1"/>
      <c r="G80" s="13">
        <f>ROUND(SUM(G78:G79),5)</f>
        <v>-1028.21</v>
      </c>
      <c r="H80" s="4"/>
      <c r="I80" s="4"/>
      <c r="J80" s="5"/>
      <c r="K80" s="13">
        <f>ROUND(SUM(K78:K79),5)</f>
        <v>-1828.91</v>
      </c>
      <c r="L80" s="4"/>
      <c r="M80" s="4"/>
      <c r="N80" s="5"/>
      <c r="O80" s="11">
        <f>ROUND(SUM(O78:O79),5)</f>
        <v>-2031.04</v>
      </c>
      <c r="P80" s="4"/>
      <c r="Q80" s="4"/>
      <c r="R80" s="5"/>
      <c r="S80" s="11">
        <f>ROUND(SUM(S78:S79),5)</f>
        <v>-2621.4299999999998</v>
      </c>
      <c r="T80" s="4"/>
      <c r="U80" s="4"/>
      <c r="V80" s="5"/>
      <c r="W80" s="11">
        <f>ROUND(SUM(W78:W79),5)</f>
        <v>-3502.22</v>
      </c>
      <c r="X80" s="4"/>
      <c r="Y80" s="4"/>
      <c r="Z80" s="5"/>
      <c r="AA80" s="11">
        <f>ROUND(SUM(AA78:AA79),5)</f>
        <v>-2764.3</v>
      </c>
      <c r="AB80" s="4"/>
      <c r="AC80" s="4"/>
      <c r="AD80" s="5"/>
      <c r="AE80" s="11">
        <f>ROUND(SUM(AE78:AE79),5)</f>
        <v>-4003.74</v>
      </c>
      <c r="AF80" s="6"/>
      <c r="AG80" s="6"/>
      <c r="AH80" s="6"/>
      <c r="AI80" s="11">
        <f>ROUND(SUM(AI78:AI79),5)</f>
        <v>-3523.09</v>
      </c>
      <c r="AJ80" s="6"/>
      <c r="AK80" s="6"/>
      <c r="AL80" s="6"/>
      <c r="AM80" s="11">
        <f>ROUND(SUM(AM78:AM79),5)</f>
        <v>-5519.69</v>
      </c>
      <c r="AN80" s="6"/>
      <c r="AO80" s="6"/>
      <c r="AP80" s="6"/>
      <c r="AQ80" s="11">
        <f>ROUND(SUM(AQ78:AQ79),5)</f>
        <v>0</v>
      </c>
      <c r="AR80" s="6"/>
      <c r="AS80" s="6"/>
      <c r="AT80" s="6"/>
      <c r="AU80" s="11">
        <f>ROUND(SUM(AU78:AU79),5)</f>
        <v>0</v>
      </c>
      <c r="AV80" s="6"/>
      <c r="AW80" s="6"/>
      <c r="AX80" s="6"/>
      <c r="AY80" s="13">
        <f>ROUND(SUM(AY78:AY79),5)</f>
        <v>0</v>
      </c>
      <c r="AZ80" s="6"/>
      <c r="BA80" s="6"/>
      <c r="BB80" s="6"/>
      <c r="BC80" s="13">
        <f>ROUND(G80+K80+O80+S80+W80+AA80+AE80+AI80+AM80+AQ80+AU80+AY80,5)</f>
        <v>-26822.63</v>
      </c>
      <c r="BD80" s="4"/>
      <c r="BE80" s="4"/>
      <c r="BF80" s="5"/>
    </row>
    <row r="81" spans="1:58" ht="15" hidden="1" thickBot="1" x14ac:dyDescent="0.35">
      <c r="A81" s="1"/>
      <c r="B81" s="1" t="s">
        <v>88</v>
      </c>
      <c r="C81" s="1"/>
      <c r="D81" s="1"/>
      <c r="E81" s="1"/>
      <c r="F81" s="1"/>
      <c r="G81" s="13">
        <f>ROUND(G77+G80,5)</f>
        <v>-1028.21</v>
      </c>
      <c r="H81" s="9"/>
      <c r="I81" s="9"/>
      <c r="J81" s="10"/>
      <c r="K81" s="13">
        <f>ROUND(K77+K80,5)</f>
        <v>-1828.91</v>
      </c>
      <c r="L81" s="4"/>
      <c r="M81" s="4"/>
      <c r="N81" s="5"/>
      <c r="O81" s="4"/>
      <c r="P81" s="4"/>
      <c r="Q81" s="4"/>
      <c r="R81" s="5"/>
      <c r="S81" s="4"/>
      <c r="T81" s="4"/>
      <c r="U81" s="4"/>
      <c r="V81" s="5"/>
      <c r="W81" s="4"/>
      <c r="X81" s="4"/>
      <c r="Y81" s="4"/>
      <c r="Z81" s="5"/>
      <c r="AA81" s="4"/>
      <c r="AB81" s="4"/>
      <c r="AC81" s="4"/>
      <c r="AD81" s="5"/>
      <c r="AE81" s="4"/>
      <c r="AF81" s="6"/>
      <c r="AG81" s="6"/>
      <c r="AH81" s="6"/>
      <c r="AI81" s="4"/>
      <c r="AJ81" s="6"/>
      <c r="AK81" s="6"/>
      <c r="AL81" s="6"/>
      <c r="AM81" s="4"/>
      <c r="AN81" s="6"/>
      <c r="AO81" s="6"/>
      <c r="AP81" s="6"/>
      <c r="AQ81" s="4"/>
      <c r="AR81" s="6"/>
      <c r="AS81" s="6"/>
      <c r="AT81" s="6"/>
      <c r="AU81" s="4"/>
      <c r="AV81" s="6"/>
      <c r="AW81" s="6"/>
      <c r="AX81" s="6"/>
      <c r="AY81" s="13"/>
      <c r="AZ81" s="6"/>
      <c r="BA81" s="6"/>
      <c r="BB81" s="6"/>
      <c r="BC81" s="13">
        <f>ROUND(G81+K81+O81+S81+W81+AA81+AE81+AI81+AM81+AQ81+AU81+AY81,5)</f>
        <v>-2857.12</v>
      </c>
      <c r="BD81" s="9"/>
      <c r="BE81" s="9"/>
      <c r="BF81" s="10"/>
    </row>
    <row r="82" spans="1:58" s="19" customFormat="1" ht="10.8" hidden="1" thickBot="1" x14ac:dyDescent="0.25">
      <c r="A82" s="1" t="s">
        <v>89</v>
      </c>
      <c r="B82" s="1"/>
      <c r="C82" s="1"/>
      <c r="D82" s="1"/>
      <c r="E82" s="1"/>
      <c r="F82" s="1"/>
      <c r="G82" s="15">
        <f>ROUND(G76+G81,5)</f>
        <v>-89736.61</v>
      </c>
      <c r="H82" s="15">
        <f>ROUND(H76+H81,5)</f>
        <v>-206084.25</v>
      </c>
      <c r="I82" s="15">
        <f>ROUND((G82-H82),5)</f>
        <v>116347.64</v>
      </c>
      <c r="J82" s="16">
        <f>ROUND(IF(H82=0, IF(G82=0, 0, 1), G82/H82),5)</f>
        <v>0.43543999999999999</v>
      </c>
      <c r="K82" s="15">
        <f>ROUND(K76+K81,5)</f>
        <v>29008.880000000001</v>
      </c>
      <c r="L82" s="17">
        <f>ROUND(L76+L81,5)</f>
        <v>0</v>
      </c>
      <c r="M82" s="17">
        <f>ROUND((K82-L82),5)</f>
        <v>29008.880000000001</v>
      </c>
      <c r="N82" s="18">
        <f>ROUND(IF(L82=0, IF(K82=0, 0, 1), K82/L82),5)</f>
        <v>1</v>
      </c>
      <c r="O82" s="17">
        <f>ROUND(O76+O81,5)</f>
        <v>-11269.19</v>
      </c>
      <c r="P82" s="17">
        <f>ROUND(P76+P81,5)</f>
        <v>0</v>
      </c>
      <c r="Q82" s="17">
        <f>ROUND((O82-P82),5)</f>
        <v>-11269.19</v>
      </c>
      <c r="R82" s="18">
        <f>ROUND(IF(P82=0, IF(O82=0, 0, 1), O82/P82),5)</f>
        <v>1</v>
      </c>
      <c r="S82" s="17">
        <f>ROUND(S76+S81,5)</f>
        <v>-3837.33</v>
      </c>
      <c r="T82" s="17">
        <f>ROUND(T76+T81,5)</f>
        <v>0</v>
      </c>
      <c r="U82" s="17">
        <f>ROUND((S82-T82),5)</f>
        <v>-3837.33</v>
      </c>
      <c r="V82" s="18">
        <f>ROUND(IF(T82=0, IF(S82=0, 0, 1), S82/T82),5)</f>
        <v>1</v>
      </c>
      <c r="W82" s="17">
        <f>ROUND(W76+W81,5)</f>
        <v>18341.77</v>
      </c>
      <c r="X82" s="17">
        <f>ROUND(X76+X81,5)</f>
        <v>0</v>
      </c>
      <c r="Y82" s="17">
        <f>ROUND((W82-X82),5)</f>
        <v>18341.77</v>
      </c>
      <c r="Z82" s="18">
        <f>ROUND(IF(X82=0, IF(W82=0, 0, 1), W82/X82),5)</f>
        <v>1</v>
      </c>
      <c r="AA82" s="17">
        <f>ROUND(AA76+AA81,5)</f>
        <v>40337.89</v>
      </c>
      <c r="AB82" s="17">
        <f>ROUND(AB76+AB81,5)</f>
        <v>0</v>
      </c>
      <c r="AC82" s="17">
        <f>ROUND((AA82-AB82),5)</f>
        <v>40337.89</v>
      </c>
      <c r="AD82" s="18">
        <f>ROUND(IF(AB82=0, IF(AA82=0, 0, 1), AA82/AB82),5)</f>
        <v>1</v>
      </c>
      <c r="AE82" s="17">
        <f>ROUND(AE76+AE81,5)</f>
        <v>32937.79</v>
      </c>
      <c r="AF82" s="1"/>
      <c r="AG82" s="1"/>
      <c r="AH82" s="1"/>
      <c r="AI82" s="17">
        <f>ROUND(AI76+AI81,5)</f>
        <v>-20245.27</v>
      </c>
      <c r="AJ82" s="1"/>
      <c r="AK82" s="1"/>
      <c r="AL82" s="1"/>
      <c r="AM82" s="17">
        <f>ROUND(AM76+AM81,5)</f>
        <v>-14666.4</v>
      </c>
      <c r="AN82" s="1"/>
      <c r="AO82" s="1"/>
      <c r="AP82" s="1"/>
      <c r="AQ82" s="17">
        <f>ROUND(AQ76+AQ81,5)</f>
        <v>-3802.6</v>
      </c>
      <c r="AR82" s="1"/>
      <c r="AS82" s="1"/>
      <c r="AT82" s="1"/>
      <c r="AU82" s="17">
        <f>ROUND(AU76+AU81,5)</f>
        <v>0</v>
      </c>
      <c r="AV82" s="1"/>
      <c r="AW82" s="1"/>
      <c r="AX82" s="1"/>
      <c r="AY82" s="15">
        <f>ROUND(AY76+AY81,5)</f>
        <v>0</v>
      </c>
      <c r="AZ82" s="1"/>
      <c r="BA82" s="1"/>
      <c r="BB82" s="1"/>
      <c r="BC82" s="15">
        <f>ROUND(G82+K82+O82+S82+W82+AA82+AE82+AI82+AM82+AQ82+AU82+AY82,5)</f>
        <v>-22931.07</v>
      </c>
      <c r="BD82" s="15">
        <f>ROUND(H82+L82+P82+T82+X82+AB82+AF82+AJ82+AN82+AR82+AV82+AZ82,5)</f>
        <v>-206084.25</v>
      </c>
      <c r="BE82" s="15">
        <f>ROUND((BC82-BD82),5)</f>
        <v>183153.18</v>
      </c>
      <c r="BF82" s="16">
        <f>ROUND(IF(BD82=0, IF(BC82=0, 0, 1), BC82/BD82),5)</f>
        <v>0.11126999999999999</v>
      </c>
    </row>
    <row r="83" spans="1:58" ht="15" hidden="1" thickTop="1" x14ac:dyDescent="0.3"/>
  </sheetData>
  <pageMargins left="0.7" right="0.7" top="0.75" bottom="0.75" header="0.1" footer="0.3"/>
  <pageSetup orientation="portrait" horizontalDpi="0" verticalDpi="0" r:id="rId1"/>
  <headerFooter>
    <oddHeader>&amp;L&amp;"Arial,Bold"&amp;8 8:06 PM
&amp;"Arial,Bold"&amp;8 04/10/21
&amp;"Arial,Bold"&amp;8 Accrual Basis&amp;C&amp;"Arial,Bold"&amp;12 Johnson Co Fire Control District #1
&amp;"Arial,Bold"&amp;14 Profit &amp;&amp; Loss Budget vs. Actual
&amp;"Arial,Bold"&amp;10 July 2020 through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</dc:creator>
  <cp:lastModifiedBy>Chanda</cp:lastModifiedBy>
  <cp:lastPrinted>2021-04-11T02:30:03Z</cp:lastPrinted>
  <dcterms:created xsi:type="dcterms:W3CDTF">2021-04-11T02:06:01Z</dcterms:created>
  <dcterms:modified xsi:type="dcterms:W3CDTF">2021-04-11T03:31:36Z</dcterms:modified>
</cp:coreProperties>
</file>